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mc:AlternateContent xmlns:mc="http://schemas.openxmlformats.org/markup-compatibility/2006">
    <mc:Choice Requires="x15">
      <x15ac:absPath xmlns:x15ac="http://schemas.microsoft.com/office/spreadsheetml/2010/11/ac" url="C:\zaloha\sstrnb\projekty\dokumentace\Chlumec_ITI\ITI\Rozpocty\prázdné\"/>
    </mc:Choice>
  </mc:AlternateContent>
  <bookViews>
    <workbookView xWindow="0" yWindow="0" windowWidth="25135" windowHeight="11088"/>
  </bookViews>
  <sheets>
    <sheet name="Rekapitulace stavby" sheetId="1" r:id="rId1"/>
    <sheet name="17-SO006-01.1 - D.1.1 Arc..." sheetId="2" r:id="rId2"/>
    <sheet name="17-SO006-01.2 - D1.4.1 Zd..." sheetId="3" r:id="rId3"/>
    <sheet name="17-SO006-01.3 - D1.4.2  D..." sheetId="4" r:id="rId4"/>
    <sheet name="17-SO006-01.4 - D.1.4.3  ..." sheetId="5" r:id="rId5"/>
    <sheet name="17-SO006-01.5 - D.1.4.4  ..." sheetId="6" r:id="rId6"/>
    <sheet name="17-SO006-01.6 - D.1.4.5  ..." sheetId="7" r:id="rId7"/>
    <sheet name="17-SO006-01.7 - D.1.4.6  ..." sheetId="8" r:id="rId8"/>
    <sheet name="17-SO 006-02 - Vedlejší a..." sheetId="9" r:id="rId9"/>
    <sheet name="17-SO 006-03 - D.2.1  Gas..." sheetId="10" r:id="rId10"/>
  </sheets>
  <definedNames>
    <definedName name="_xlnm.Print_Titles" localSheetId="8">'17-SO 006-02 - Vedlejší a...'!$112:$112</definedName>
    <definedName name="_xlnm.Print_Titles" localSheetId="9">'17-SO 006-03 - D.2.1  Gas...'!$110:$110</definedName>
    <definedName name="_xlnm.Print_Titles" localSheetId="1">'17-SO006-01.1 - D.1.1 Arc...'!$133:$133</definedName>
    <definedName name="_xlnm.Print_Titles" localSheetId="2">'17-SO006-01.2 - D1.4.1 Zd...'!$112:$112</definedName>
    <definedName name="_xlnm.Print_Titles" localSheetId="3">'17-SO006-01.3 - D1.4.2  D...'!$112:$112</definedName>
    <definedName name="_xlnm.Print_Titles" localSheetId="4">'17-SO006-01.4 - D.1.4.3  ...'!$112:$112</definedName>
    <definedName name="_xlnm.Print_Titles" localSheetId="5">'17-SO006-01.5 - D.1.4.4  ...'!$112:$112</definedName>
    <definedName name="_xlnm.Print_Titles" localSheetId="6">'17-SO006-01.6 - D.1.4.5  ...'!$112:$112</definedName>
    <definedName name="_xlnm.Print_Titles" localSheetId="7">'17-SO006-01.7 - D.1.4.6  ...'!$112:$112</definedName>
    <definedName name="_xlnm.Print_Titles" localSheetId="0">'Rekapitulace stavby'!$85:$85</definedName>
    <definedName name="_xlnm.Print_Area" localSheetId="8">'17-SO 006-02 - Vedlejší a...'!$C$4:$Q$70,'17-SO 006-02 - Vedlejší a...'!$C$76:$Q$96,'17-SO 006-02 - Vedlejší a...'!$C$102:$Q$130</definedName>
    <definedName name="_xlnm.Print_Area" localSheetId="9">'17-SO 006-03 - D.2.1  Gas...'!$C$4:$Q$70,'17-SO 006-03 - D.2.1  Gas...'!$C$76:$Q$94,'17-SO 006-03 - D.2.1  Gas...'!$C$100:$Q$114</definedName>
    <definedName name="_xlnm.Print_Area" localSheetId="1">'17-SO006-01.1 - D.1.1 Arc...'!$C$4:$Q$70,'17-SO006-01.1 - D.1.1 Arc...'!$C$76:$Q$116,'17-SO006-01.1 - D.1.1 Arc...'!$C$122:$Q$2404</definedName>
    <definedName name="_xlnm.Print_Area" localSheetId="2">'17-SO006-01.2 - D1.4.1 Zd...'!$C$4:$Q$70,'17-SO006-01.2 - D1.4.1 Zd...'!$C$76:$Q$95,'17-SO006-01.2 - D1.4.1 Zd...'!$C$101:$Q$116</definedName>
    <definedName name="_xlnm.Print_Area" localSheetId="3">'17-SO006-01.3 - D1.4.2  D...'!$C$4:$Q$70,'17-SO006-01.3 - D1.4.2  D...'!$C$76:$Q$95,'17-SO006-01.3 - D1.4.2  D...'!$C$101:$Q$116</definedName>
    <definedName name="_xlnm.Print_Area" localSheetId="4">'17-SO006-01.4 - D.1.4.3  ...'!$C$4:$Q$70,'17-SO006-01.4 - D.1.4.3  ...'!$C$76:$Q$95,'17-SO006-01.4 - D.1.4.3  ...'!$C$101:$Q$116</definedName>
    <definedName name="_xlnm.Print_Area" localSheetId="5">'17-SO006-01.5 - D.1.4.4  ...'!$C$4:$Q$70,'17-SO006-01.5 - D.1.4.4  ...'!$C$76:$Q$95,'17-SO006-01.5 - D.1.4.4  ...'!$C$101:$Q$116</definedName>
    <definedName name="_xlnm.Print_Area" localSheetId="6">'17-SO006-01.6 - D.1.4.5  ...'!$C$4:$Q$70,'17-SO006-01.6 - D.1.4.5  ...'!$C$76:$Q$95,'17-SO006-01.6 - D.1.4.5  ...'!$C$101:$Q$116</definedName>
    <definedName name="_xlnm.Print_Area" localSheetId="7">'17-SO006-01.7 - D.1.4.6  ...'!$C$4:$Q$70,'17-SO006-01.7 - D.1.4.6  ...'!$C$76:$Q$95,'17-SO006-01.7 - D.1.4.6  ...'!$C$101:$Q$116</definedName>
    <definedName name="_xlnm.Print_Area" localSheetId="0">'Rekapitulace stavby'!$C$4:$AP$70,'Rekapitulace stavby'!$C$76:$AP$101</definedName>
  </definedNames>
  <calcPr calcId="152511"/>
</workbook>
</file>

<file path=xl/calcChain.xml><?xml version="1.0" encoding="utf-8"?>
<calcChain xmlns="http://schemas.openxmlformats.org/spreadsheetml/2006/main">
  <c r="N116" i="4" l="1"/>
  <c r="O15" i="10"/>
  <c r="O14" i="10"/>
  <c r="O15" i="9"/>
  <c r="O14" i="9"/>
  <c r="O16" i="8"/>
  <c r="O15" i="8"/>
  <c r="O16" i="7"/>
  <c r="O15" i="7"/>
  <c r="O16" i="6"/>
  <c r="O15" i="6"/>
  <c r="O16" i="5"/>
  <c r="O15" i="5"/>
  <c r="O16" i="4"/>
  <c r="O15" i="4"/>
  <c r="O16" i="3"/>
  <c r="O15" i="3"/>
  <c r="E15" i="10"/>
  <c r="E15" i="9"/>
  <c r="E16" i="8"/>
  <c r="E16" i="7"/>
  <c r="E16" i="6"/>
  <c r="E16" i="5"/>
  <c r="E16" i="4"/>
  <c r="E16" i="3"/>
  <c r="O16" i="2"/>
  <c r="O15" i="2"/>
  <c r="E16" i="2"/>
  <c r="X2388" i="2" l="1"/>
  <c r="Z2388" i="2"/>
  <c r="AB2388" i="2"/>
  <c r="X2391" i="2"/>
  <c r="Z2391" i="2"/>
  <c r="AB2391" i="2"/>
  <c r="AY97" i="1" l="1"/>
  <c r="AX97" i="1"/>
  <c r="BJ114" i="10"/>
  <c r="H36" i="10" s="1"/>
  <c r="BD97" i="1" s="1"/>
  <c r="BI114" i="10"/>
  <c r="H35" i="10" s="1"/>
  <c r="BC97" i="1" s="1"/>
  <c r="BH114" i="10"/>
  <c r="H34" i="10" s="1"/>
  <c r="BB97" i="1" s="1"/>
  <c r="BG114" i="10"/>
  <c r="H33" i="10" s="1"/>
  <c r="BA97" i="1" s="1"/>
  <c r="AB114" i="10"/>
  <c r="AB113" i="10" s="1"/>
  <c r="AB112" i="10" s="1"/>
  <c r="AB111" i="10" s="1"/>
  <c r="Z114" i="10"/>
  <c r="Z113" i="10" s="1"/>
  <c r="Z112" i="10" s="1"/>
  <c r="Z111" i="10" s="1"/>
  <c r="X114" i="10"/>
  <c r="X113" i="10" s="1"/>
  <c r="X112" i="10" s="1"/>
  <c r="X111" i="10" s="1"/>
  <c r="AU97" i="1" s="1"/>
  <c r="BL114" i="10"/>
  <c r="BL113" i="10" s="1"/>
  <c r="N114" i="10"/>
  <c r="BF114" i="10" s="1"/>
  <c r="F108" i="10"/>
  <c r="M107" i="10"/>
  <c r="F107" i="10"/>
  <c r="F105" i="10"/>
  <c r="F103" i="10"/>
  <c r="M28" i="10"/>
  <c r="AS97" i="1" s="1"/>
  <c r="F84" i="10"/>
  <c r="M83" i="10"/>
  <c r="F83" i="10"/>
  <c r="F81" i="10"/>
  <c r="F79" i="10"/>
  <c r="O21" i="10"/>
  <c r="E21" i="10"/>
  <c r="M84" i="10" s="1"/>
  <c r="O20" i="10"/>
  <c r="O9" i="10"/>
  <c r="M81" i="10" s="1"/>
  <c r="F6" i="10"/>
  <c r="F102" i="10" s="1"/>
  <c r="AY96" i="1"/>
  <c r="AX96" i="1"/>
  <c r="BJ129" i="9"/>
  <c r="BI129" i="9"/>
  <c r="BH129" i="9"/>
  <c r="BG129" i="9"/>
  <c r="AB129" i="9"/>
  <c r="Z129" i="9"/>
  <c r="X129" i="9"/>
  <c r="BL129" i="9"/>
  <c r="N129" i="9"/>
  <c r="BF129" i="9" s="1"/>
  <c r="BJ124" i="9"/>
  <c r="BI124" i="9"/>
  <c r="BH124" i="9"/>
  <c r="BG124" i="9"/>
  <c r="AB124" i="9"/>
  <c r="Z124" i="9"/>
  <c r="X124" i="9"/>
  <c r="BL124" i="9"/>
  <c r="N124" i="9"/>
  <c r="BF124" i="9" s="1"/>
  <c r="BJ122" i="9"/>
  <c r="BI122" i="9"/>
  <c r="BH122" i="9"/>
  <c r="BG122" i="9"/>
  <c r="AB122" i="9"/>
  <c r="AB121" i="9" s="1"/>
  <c r="Z122" i="9"/>
  <c r="Z121" i="9" s="1"/>
  <c r="X122" i="9"/>
  <c r="BL122" i="9"/>
  <c r="N122" i="9"/>
  <c r="BF122" i="9" s="1"/>
  <c r="BJ119" i="9"/>
  <c r="BI119" i="9"/>
  <c r="BH119" i="9"/>
  <c r="BG119" i="9"/>
  <c r="AB119" i="9"/>
  <c r="AB118" i="9" s="1"/>
  <c r="Z119" i="9"/>
  <c r="Z118" i="9" s="1"/>
  <c r="X119" i="9"/>
  <c r="X118" i="9" s="1"/>
  <c r="BL119" i="9"/>
  <c r="BL118" i="9" s="1"/>
  <c r="N118" i="9" s="1"/>
  <c r="N91" i="9" s="1"/>
  <c r="N119" i="9"/>
  <c r="BF119" i="9" s="1"/>
  <c r="BJ116" i="9"/>
  <c r="BI116" i="9"/>
  <c r="BH116" i="9"/>
  <c r="BG116" i="9"/>
  <c r="AB116" i="9"/>
  <c r="AB115" i="9" s="1"/>
  <c r="Z116" i="9"/>
  <c r="Z115" i="9" s="1"/>
  <c r="X116" i="9"/>
  <c r="X115" i="9" s="1"/>
  <c r="BL116" i="9"/>
  <c r="BL115" i="9" s="1"/>
  <c r="N116" i="9"/>
  <c r="BF116" i="9" s="1"/>
  <c r="F110" i="9"/>
  <c r="M109" i="9"/>
  <c r="F109" i="9"/>
  <c r="F107" i="9"/>
  <c r="F105" i="9"/>
  <c r="M28" i="9"/>
  <c r="AS96" i="1" s="1"/>
  <c r="F84" i="9"/>
  <c r="M83" i="9"/>
  <c r="F83" i="9"/>
  <c r="F81" i="9"/>
  <c r="F79" i="9"/>
  <c r="O21" i="9"/>
  <c r="E21" i="9"/>
  <c r="M110" i="9" s="1"/>
  <c r="O20" i="9"/>
  <c r="O9" i="9"/>
  <c r="M107" i="9" s="1"/>
  <c r="F6" i="9"/>
  <c r="F78" i="9" s="1"/>
  <c r="AY95" i="1"/>
  <c r="AX95" i="1"/>
  <c r="BJ116" i="8"/>
  <c r="H37" i="8" s="1"/>
  <c r="BD95" i="1" s="1"/>
  <c r="BI116" i="8"/>
  <c r="H36" i="8" s="1"/>
  <c r="BC95" i="1" s="1"/>
  <c r="BH116" i="8"/>
  <c r="H35" i="8" s="1"/>
  <c r="BB95" i="1" s="1"/>
  <c r="BG116" i="8"/>
  <c r="H34" i="8" s="1"/>
  <c r="BA95" i="1" s="1"/>
  <c r="AB116" i="8"/>
  <c r="AB115" i="8" s="1"/>
  <c r="AB114" i="8" s="1"/>
  <c r="AB113" i="8" s="1"/>
  <c r="Z116" i="8"/>
  <c r="Z115" i="8" s="1"/>
  <c r="Z114" i="8" s="1"/>
  <c r="Z113" i="8" s="1"/>
  <c r="X116" i="8"/>
  <c r="X115" i="8" s="1"/>
  <c r="X114" i="8" s="1"/>
  <c r="X113" i="8" s="1"/>
  <c r="AU95" i="1" s="1"/>
  <c r="BL116" i="8"/>
  <c r="BL115" i="8" s="1"/>
  <c r="N116" i="8"/>
  <c r="BF116" i="8" s="1"/>
  <c r="F110" i="8"/>
  <c r="M109" i="8"/>
  <c r="F109" i="8"/>
  <c r="F107" i="8"/>
  <c r="F105" i="8"/>
  <c r="M29" i="8"/>
  <c r="AS95" i="1" s="1"/>
  <c r="F85" i="8"/>
  <c r="M84" i="8"/>
  <c r="F84" i="8"/>
  <c r="F82" i="8"/>
  <c r="F80" i="8"/>
  <c r="O22" i="8"/>
  <c r="E22" i="8"/>
  <c r="M85" i="8" s="1"/>
  <c r="O21" i="8"/>
  <c r="O10" i="8"/>
  <c r="M82" i="8" s="1"/>
  <c r="F6" i="8"/>
  <c r="F103" i="8" s="1"/>
  <c r="AY94" i="1"/>
  <c r="AX94" i="1"/>
  <c r="BJ116" i="7"/>
  <c r="H37" i="7" s="1"/>
  <c r="BD94" i="1" s="1"/>
  <c r="BI116" i="7"/>
  <c r="H36" i="7" s="1"/>
  <c r="BC94" i="1" s="1"/>
  <c r="BH116" i="7"/>
  <c r="H35" i="7" s="1"/>
  <c r="BB94" i="1" s="1"/>
  <c r="BG116" i="7"/>
  <c r="M34" i="7" s="1"/>
  <c r="AW94" i="1" s="1"/>
  <c r="AB116" i="7"/>
  <c r="AB115" i="7" s="1"/>
  <c r="AB114" i="7" s="1"/>
  <c r="AB113" i="7" s="1"/>
  <c r="Z116" i="7"/>
  <c r="Z115" i="7" s="1"/>
  <c r="Z114" i="7" s="1"/>
  <c r="Z113" i="7" s="1"/>
  <c r="X116" i="7"/>
  <c r="X115" i="7" s="1"/>
  <c r="X114" i="7" s="1"/>
  <c r="X113" i="7" s="1"/>
  <c r="AU94" i="1" s="1"/>
  <c r="BL116" i="7"/>
  <c r="BL115" i="7" s="1"/>
  <c r="N116" i="7"/>
  <c r="BF116" i="7" s="1"/>
  <c r="F110" i="7"/>
  <c r="M109" i="7"/>
  <c r="F109" i="7"/>
  <c r="F107" i="7"/>
  <c r="F105" i="7"/>
  <c r="M29" i="7"/>
  <c r="AS94" i="1" s="1"/>
  <c r="F85" i="7"/>
  <c r="M84" i="7"/>
  <c r="F84" i="7"/>
  <c r="F82" i="7"/>
  <c r="F80" i="7"/>
  <c r="O22" i="7"/>
  <c r="E22" i="7"/>
  <c r="M110" i="7" s="1"/>
  <c r="O21" i="7"/>
  <c r="O10" i="7"/>
  <c r="M107" i="7" s="1"/>
  <c r="F6" i="7"/>
  <c r="F78" i="7" s="1"/>
  <c r="AY93" i="1"/>
  <c r="AX93" i="1"/>
  <c r="BJ116" i="6"/>
  <c r="H37" i="6" s="1"/>
  <c r="BD93" i="1" s="1"/>
  <c r="BI116" i="6"/>
  <c r="H36" i="6" s="1"/>
  <c r="BC93" i="1" s="1"/>
  <c r="BH116" i="6"/>
  <c r="H35" i="6" s="1"/>
  <c r="BB93" i="1" s="1"/>
  <c r="BG116" i="6"/>
  <c r="H34" i="6" s="1"/>
  <c r="BA93" i="1" s="1"/>
  <c r="AB116" i="6"/>
  <c r="AB115" i="6" s="1"/>
  <c r="AB114" i="6" s="1"/>
  <c r="AB113" i="6" s="1"/>
  <c r="Z116" i="6"/>
  <c r="Z115" i="6" s="1"/>
  <c r="Z114" i="6" s="1"/>
  <c r="Z113" i="6" s="1"/>
  <c r="X116" i="6"/>
  <c r="X115" i="6" s="1"/>
  <c r="X114" i="6" s="1"/>
  <c r="X113" i="6" s="1"/>
  <c r="AU93" i="1" s="1"/>
  <c r="BL116" i="6"/>
  <c r="BL115" i="6" s="1"/>
  <c r="N116" i="6"/>
  <c r="BF116" i="6" s="1"/>
  <c r="F110" i="6"/>
  <c r="M109" i="6"/>
  <c r="F109" i="6"/>
  <c r="F107" i="6"/>
  <c r="F105" i="6"/>
  <c r="M29" i="6"/>
  <c r="AS93" i="1" s="1"/>
  <c r="F85" i="6"/>
  <c r="M84" i="6"/>
  <c r="F84" i="6"/>
  <c r="F82" i="6"/>
  <c r="F80" i="6"/>
  <c r="O22" i="6"/>
  <c r="E22" i="6"/>
  <c r="M85" i="6" s="1"/>
  <c r="O21" i="6"/>
  <c r="O10" i="6"/>
  <c r="M82" i="6" s="1"/>
  <c r="F6" i="6"/>
  <c r="F103" i="6" s="1"/>
  <c r="AY92" i="1"/>
  <c r="AX92" i="1"/>
  <c r="BJ116" i="5"/>
  <c r="H37" i="5" s="1"/>
  <c r="BD92" i="1" s="1"/>
  <c r="BI116" i="5"/>
  <c r="H36" i="5" s="1"/>
  <c r="BC92" i="1" s="1"/>
  <c r="BH116" i="5"/>
  <c r="H35" i="5" s="1"/>
  <c r="BB92" i="1" s="1"/>
  <c r="BG116" i="5"/>
  <c r="M34" i="5" s="1"/>
  <c r="AW92" i="1" s="1"/>
  <c r="AB116" i="5"/>
  <c r="AB115" i="5" s="1"/>
  <c r="AB114" i="5" s="1"/>
  <c r="AB113" i="5" s="1"/>
  <c r="Z116" i="5"/>
  <c r="Z115" i="5" s="1"/>
  <c r="Z114" i="5" s="1"/>
  <c r="Z113" i="5" s="1"/>
  <c r="X116" i="5"/>
  <c r="X115" i="5" s="1"/>
  <c r="X114" i="5" s="1"/>
  <c r="X113" i="5" s="1"/>
  <c r="AU92" i="1" s="1"/>
  <c r="BL116" i="5"/>
  <c r="BL115" i="5" s="1"/>
  <c r="N116" i="5"/>
  <c r="BF116" i="5" s="1"/>
  <c r="F110" i="5"/>
  <c r="M109" i="5"/>
  <c r="F109" i="5"/>
  <c r="F107" i="5"/>
  <c r="F105" i="5"/>
  <c r="M29" i="5"/>
  <c r="AS92" i="1" s="1"/>
  <c r="F85" i="5"/>
  <c r="M84" i="5"/>
  <c r="F84" i="5"/>
  <c r="F82" i="5"/>
  <c r="F80" i="5"/>
  <c r="O22" i="5"/>
  <c r="E22" i="5"/>
  <c r="M110" i="5" s="1"/>
  <c r="O21" i="5"/>
  <c r="O10" i="5"/>
  <c r="M107" i="5" s="1"/>
  <c r="F6" i="5"/>
  <c r="F78" i="5" s="1"/>
  <c r="AY91" i="1"/>
  <c r="AX91" i="1"/>
  <c r="BJ116" i="4"/>
  <c r="H37" i="4" s="1"/>
  <c r="BD91" i="1" s="1"/>
  <c r="BI116" i="4"/>
  <c r="H36" i="4" s="1"/>
  <c r="BC91" i="1" s="1"/>
  <c r="BH116" i="4"/>
  <c r="H35" i="4" s="1"/>
  <c r="BB91" i="1" s="1"/>
  <c r="BG116" i="4"/>
  <c r="H34" i="4" s="1"/>
  <c r="BA91" i="1" s="1"/>
  <c r="AB116" i="4"/>
  <c r="AB115" i="4" s="1"/>
  <c r="AB114" i="4" s="1"/>
  <c r="AB113" i="4" s="1"/>
  <c r="Z116" i="4"/>
  <c r="Z115" i="4" s="1"/>
  <c r="Z114" i="4" s="1"/>
  <c r="Z113" i="4" s="1"/>
  <c r="X116" i="4"/>
  <c r="X115" i="4" s="1"/>
  <c r="X114" i="4" s="1"/>
  <c r="X113" i="4" s="1"/>
  <c r="AU91" i="1" s="1"/>
  <c r="BL116" i="4"/>
  <c r="BL115" i="4" s="1"/>
  <c r="BF116" i="4"/>
  <c r="F110" i="4"/>
  <c r="M109" i="4"/>
  <c r="F109" i="4"/>
  <c r="F107" i="4"/>
  <c r="F105" i="4"/>
  <c r="M29" i="4"/>
  <c r="AS91" i="1" s="1"/>
  <c r="F85" i="4"/>
  <c r="M84" i="4"/>
  <c r="F84" i="4"/>
  <c r="F82" i="4"/>
  <c r="F80" i="4"/>
  <c r="O22" i="4"/>
  <c r="E22" i="4"/>
  <c r="O21" i="4"/>
  <c r="O10" i="4"/>
  <c r="F6" i="4"/>
  <c r="F103" i="4" s="1"/>
  <c r="AY90" i="1"/>
  <c r="AX90" i="1"/>
  <c r="BJ116" i="3"/>
  <c r="H37" i="3" s="1"/>
  <c r="BD90" i="1" s="1"/>
  <c r="BI116" i="3"/>
  <c r="H36" i="3" s="1"/>
  <c r="BC90" i="1" s="1"/>
  <c r="BH116" i="3"/>
  <c r="H35" i="3" s="1"/>
  <c r="BB90" i="1" s="1"/>
  <c r="BG116" i="3"/>
  <c r="H34" i="3" s="1"/>
  <c r="BA90" i="1" s="1"/>
  <c r="AB116" i="3"/>
  <c r="AB115" i="3" s="1"/>
  <c r="AB114" i="3" s="1"/>
  <c r="AB113" i="3" s="1"/>
  <c r="Z116" i="3"/>
  <c r="Z115" i="3" s="1"/>
  <c r="Z114" i="3" s="1"/>
  <c r="Z113" i="3" s="1"/>
  <c r="X116" i="3"/>
  <c r="X115" i="3" s="1"/>
  <c r="X114" i="3" s="1"/>
  <c r="X113" i="3" s="1"/>
  <c r="AU90" i="1" s="1"/>
  <c r="BL116" i="3"/>
  <c r="BL115" i="3" s="1"/>
  <c r="N116" i="3"/>
  <c r="BF116" i="3" s="1"/>
  <c r="F110" i="3"/>
  <c r="M109" i="3"/>
  <c r="F109" i="3"/>
  <c r="F107" i="3"/>
  <c r="F105" i="3"/>
  <c r="M29" i="3"/>
  <c r="AS90" i="1" s="1"/>
  <c r="F85" i="3"/>
  <c r="M84" i="3"/>
  <c r="F84" i="3"/>
  <c r="F82" i="3"/>
  <c r="F80" i="3"/>
  <c r="O22" i="3"/>
  <c r="E22" i="3"/>
  <c r="M85" i="3" s="1"/>
  <c r="O21" i="3"/>
  <c r="O10" i="3"/>
  <c r="M82" i="3" s="1"/>
  <c r="F6" i="3"/>
  <c r="F103" i="3" s="1"/>
  <c r="AY89" i="1"/>
  <c r="AX89" i="1"/>
  <c r="BJ2404" i="2"/>
  <c r="BI2404" i="2"/>
  <c r="BH2404" i="2"/>
  <c r="BG2404" i="2"/>
  <c r="AB2404" i="2"/>
  <c r="Z2404" i="2"/>
  <c r="X2404" i="2"/>
  <c r="BL2404" i="2"/>
  <c r="N2404" i="2"/>
  <c r="BF2404" i="2" s="1"/>
  <c r="BJ2403" i="2"/>
  <c r="BI2403" i="2"/>
  <c r="BH2403" i="2"/>
  <c r="BG2403" i="2"/>
  <c r="AB2403" i="2"/>
  <c r="Z2403" i="2"/>
  <c r="X2403" i="2"/>
  <c r="BL2403" i="2"/>
  <c r="N2403" i="2"/>
  <c r="BF2403" i="2" s="1"/>
  <c r="BJ2402" i="2"/>
  <c r="BI2402" i="2"/>
  <c r="BH2402" i="2"/>
  <c r="BG2402" i="2"/>
  <c r="AB2402" i="2"/>
  <c r="Z2402" i="2"/>
  <c r="X2402" i="2"/>
  <c r="BL2402" i="2"/>
  <c r="N2402" i="2"/>
  <c r="BF2402" i="2" s="1"/>
  <c r="BJ2401" i="2"/>
  <c r="BI2401" i="2"/>
  <c r="BH2401" i="2"/>
  <c r="BG2401" i="2"/>
  <c r="AB2401" i="2"/>
  <c r="Z2401" i="2"/>
  <c r="X2401" i="2"/>
  <c r="BL2401" i="2"/>
  <c r="N2401" i="2"/>
  <c r="BF2401" i="2" s="1"/>
  <c r="BJ2397" i="2"/>
  <c r="BI2397" i="2"/>
  <c r="BH2397" i="2"/>
  <c r="BG2397" i="2"/>
  <c r="AB2397" i="2"/>
  <c r="Z2397" i="2"/>
  <c r="X2397" i="2"/>
  <c r="BL2397" i="2"/>
  <c r="N2397" i="2"/>
  <c r="BF2397" i="2" s="1"/>
  <c r="BJ2394" i="2"/>
  <c r="BI2394" i="2"/>
  <c r="BH2394" i="2"/>
  <c r="BG2394" i="2"/>
  <c r="AB2394" i="2"/>
  <c r="Z2394" i="2"/>
  <c r="X2394" i="2"/>
  <c r="BL2394" i="2"/>
  <c r="N2394" i="2"/>
  <c r="BF2394" i="2" s="1"/>
  <c r="BJ2391" i="2"/>
  <c r="BI2391" i="2"/>
  <c r="BH2391" i="2"/>
  <c r="BG2391" i="2"/>
  <c r="BL2391" i="2"/>
  <c r="N2391" i="2"/>
  <c r="BF2391" i="2" s="1"/>
  <c r="BJ2388" i="2"/>
  <c r="BI2388" i="2"/>
  <c r="BH2388" i="2"/>
  <c r="BG2388" i="2"/>
  <c r="BL2388" i="2"/>
  <c r="N2388" i="2"/>
  <c r="BF2388" i="2" s="1"/>
  <c r="BJ2305" i="2"/>
  <c r="BI2305" i="2"/>
  <c r="BH2305" i="2"/>
  <c r="BG2305" i="2"/>
  <c r="AB2305" i="2"/>
  <c r="AB2304" i="2" s="1"/>
  <c r="Z2305" i="2"/>
  <c r="Z2304" i="2" s="1"/>
  <c r="X2305" i="2"/>
  <c r="X2304" i="2" s="1"/>
  <c r="BL2305" i="2"/>
  <c r="BL2304" i="2" s="1"/>
  <c r="N2304" i="2" s="1"/>
  <c r="N110" i="2" s="1"/>
  <c r="N2305" i="2"/>
  <c r="BF2305" i="2" s="1"/>
  <c r="BJ2303" i="2"/>
  <c r="BI2303" i="2"/>
  <c r="BH2303" i="2"/>
  <c r="BG2303" i="2"/>
  <c r="AB2303" i="2"/>
  <c r="Z2303" i="2"/>
  <c r="X2303" i="2"/>
  <c r="BL2303" i="2"/>
  <c r="N2303" i="2"/>
  <c r="BF2303" i="2" s="1"/>
  <c r="BJ2302" i="2"/>
  <c r="BI2302" i="2"/>
  <c r="BH2302" i="2"/>
  <c r="BG2302" i="2"/>
  <c r="AB2302" i="2"/>
  <c r="Z2302" i="2"/>
  <c r="X2302" i="2"/>
  <c r="BL2302" i="2"/>
  <c r="N2302" i="2"/>
  <c r="BF2302" i="2" s="1"/>
  <c r="BJ2300" i="2"/>
  <c r="BI2300" i="2"/>
  <c r="BH2300" i="2"/>
  <c r="BG2300" i="2"/>
  <c r="AB2300" i="2"/>
  <c r="Z2300" i="2"/>
  <c r="X2300" i="2"/>
  <c r="BL2300" i="2"/>
  <c r="N2300" i="2"/>
  <c r="BF2300" i="2" s="1"/>
  <c r="BJ2292" i="2"/>
  <c r="BI2292" i="2"/>
  <c r="BH2292" i="2"/>
  <c r="BG2292" i="2"/>
  <c r="AB2292" i="2"/>
  <c r="Z2292" i="2"/>
  <c r="X2292" i="2"/>
  <c r="BL2292" i="2"/>
  <c r="N2292" i="2"/>
  <c r="BF2292" i="2" s="1"/>
  <c r="BJ2291" i="2"/>
  <c r="BI2291" i="2"/>
  <c r="BH2291" i="2"/>
  <c r="BG2291" i="2"/>
  <c r="AB2291" i="2"/>
  <c r="Z2291" i="2"/>
  <c r="X2291" i="2"/>
  <c r="BL2291" i="2"/>
  <c r="N2291" i="2"/>
  <c r="BF2291" i="2" s="1"/>
  <c r="BJ2226" i="2"/>
  <c r="BI2226" i="2"/>
  <c r="BH2226" i="2"/>
  <c r="BG2226" i="2"/>
  <c r="AB2226" i="2"/>
  <c r="Z2226" i="2"/>
  <c r="X2226" i="2"/>
  <c r="BL2226" i="2"/>
  <c r="N2226" i="2"/>
  <c r="BF2226" i="2" s="1"/>
  <c r="BJ2194" i="2"/>
  <c r="BI2194" i="2"/>
  <c r="BH2194" i="2"/>
  <c r="BG2194" i="2"/>
  <c r="AB2194" i="2"/>
  <c r="Z2194" i="2"/>
  <c r="X2194" i="2"/>
  <c r="BL2194" i="2"/>
  <c r="N2194" i="2"/>
  <c r="BF2194" i="2" s="1"/>
  <c r="BJ2193" i="2"/>
  <c r="BI2193" i="2"/>
  <c r="BH2193" i="2"/>
  <c r="BG2193" i="2"/>
  <c r="AB2193" i="2"/>
  <c r="Z2193" i="2"/>
  <c r="X2193" i="2"/>
  <c r="BL2193" i="2"/>
  <c r="N2193" i="2"/>
  <c r="BF2193" i="2" s="1"/>
  <c r="BJ2191" i="2"/>
  <c r="BI2191" i="2"/>
  <c r="BH2191" i="2"/>
  <c r="BG2191" i="2"/>
  <c r="AB2191" i="2"/>
  <c r="Z2191" i="2"/>
  <c r="X2191" i="2"/>
  <c r="BL2191" i="2"/>
  <c r="N2191" i="2"/>
  <c r="BF2191" i="2" s="1"/>
  <c r="BJ2071" i="2"/>
  <c r="BI2071" i="2"/>
  <c r="BH2071" i="2"/>
  <c r="BG2071" i="2"/>
  <c r="AB2071" i="2"/>
  <c r="Z2071" i="2"/>
  <c r="X2071" i="2"/>
  <c r="BL2071" i="2"/>
  <c r="N2071" i="2"/>
  <c r="BF2071" i="2" s="1"/>
  <c r="BJ2069" i="2"/>
  <c r="BI2069" i="2"/>
  <c r="BH2069" i="2"/>
  <c r="BG2069" i="2"/>
  <c r="AB2069" i="2"/>
  <c r="Z2069" i="2"/>
  <c r="X2069" i="2"/>
  <c r="BL2069" i="2"/>
  <c r="N2069" i="2"/>
  <c r="BF2069" i="2" s="1"/>
  <c r="BJ2064" i="2"/>
  <c r="BI2064" i="2"/>
  <c r="BH2064" i="2"/>
  <c r="BG2064" i="2"/>
  <c r="AB2064" i="2"/>
  <c r="Z2064" i="2"/>
  <c r="X2064" i="2"/>
  <c r="BL2064" i="2"/>
  <c r="N2064" i="2"/>
  <c r="BF2064" i="2" s="1"/>
  <c r="BJ2059" i="2"/>
  <c r="BI2059" i="2"/>
  <c r="BH2059" i="2"/>
  <c r="BG2059" i="2"/>
  <c r="AB2059" i="2"/>
  <c r="Z2059" i="2"/>
  <c r="X2059" i="2"/>
  <c r="BL2059" i="2"/>
  <c r="N2059" i="2"/>
  <c r="BF2059" i="2" s="1"/>
  <c r="BJ2057" i="2"/>
  <c r="BI2057" i="2"/>
  <c r="BH2057" i="2"/>
  <c r="BG2057" i="2"/>
  <c r="AB2057" i="2"/>
  <c r="Z2057" i="2"/>
  <c r="X2057" i="2"/>
  <c r="BL2057" i="2"/>
  <c r="N2057" i="2"/>
  <c r="BF2057" i="2" s="1"/>
  <c r="BJ2047" i="2"/>
  <c r="BI2047" i="2"/>
  <c r="BH2047" i="2"/>
  <c r="BG2047" i="2"/>
  <c r="AB2047" i="2"/>
  <c r="Z2047" i="2"/>
  <c r="X2047" i="2"/>
  <c r="BL2047" i="2"/>
  <c r="N2047" i="2"/>
  <c r="BF2047" i="2" s="1"/>
  <c r="BJ2042" i="2"/>
  <c r="BI2042" i="2"/>
  <c r="BH2042" i="2"/>
  <c r="BG2042" i="2"/>
  <c r="AB2042" i="2"/>
  <c r="Z2042" i="2"/>
  <c r="X2042" i="2"/>
  <c r="BL2042" i="2"/>
  <c r="N2042" i="2"/>
  <c r="BF2042" i="2" s="1"/>
  <c r="BJ2033" i="2"/>
  <c r="BI2033" i="2"/>
  <c r="BH2033" i="2"/>
  <c r="BG2033" i="2"/>
  <c r="AB2033" i="2"/>
  <c r="Z2033" i="2"/>
  <c r="X2033" i="2"/>
  <c r="BL2033" i="2"/>
  <c r="N2033" i="2"/>
  <c r="BF2033" i="2" s="1"/>
  <c r="BJ2025" i="2"/>
  <c r="BI2025" i="2"/>
  <c r="BH2025" i="2"/>
  <c r="BG2025" i="2"/>
  <c r="AB2025" i="2"/>
  <c r="Z2025" i="2"/>
  <c r="X2025" i="2"/>
  <c r="BL2025" i="2"/>
  <c r="N2025" i="2"/>
  <c r="BF2025" i="2" s="1"/>
  <c r="BJ2023" i="2"/>
  <c r="BI2023" i="2"/>
  <c r="BH2023" i="2"/>
  <c r="BG2023" i="2"/>
  <c r="AB2023" i="2"/>
  <c r="Z2023" i="2"/>
  <c r="X2023" i="2"/>
  <c r="BL2023" i="2"/>
  <c r="N2023" i="2"/>
  <c r="BF2023" i="2" s="1"/>
  <c r="BJ2012" i="2"/>
  <c r="BI2012" i="2"/>
  <c r="BH2012" i="2"/>
  <c r="BG2012" i="2"/>
  <c r="AB2012" i="2"/>
  <c r="Z2012" i="2"/>
  <c r="X2012" i="2"/>
  <c r="BL2012" i="2"/>
  <c r="N2012" i="2"/>
  <c r="BF2012" i="2" s="1"/>
  <c r="BJ2010" i="2"/>
  <c r="BI2010" i="2"/>
  <c r="BH2010" i="2"/>
  <c r="BG2010" i="2"/>
  <c r="AB2010" i="2"/>
  <c r="Z2010" i="2"/>
  <c r="X2010" i="2"/>
  <c r="BL2010" i="2"/>
  <c r="N2010" i="2"/>
  <c r="BF2010" i="2" s="1"/>
  <c r="BJ2006" i="2"/>
  <c r="BI2006" i="2"/>
  <c r="BH2006" i="2"/>
  <c r="BG2006" i="2"/>
  <c r="AB2006" i="2"/>
  <c r="Z2006" i="2"/>
  <c r="X2006" i="2"/>
  <c r="BL2006" i="2"/>
  <c r="N2006" i="2"/>
  <c r="BF2006" i="2" s="1"/>
  <c r="BJ1974" i="2"/>
  <c r="BI1974" i="2"/>
  <c r="BH1974" i="2"/>
  <c r="BG1974" i="2"/>
  <c r="AB1974" i="2"/>
  <c r="Z1974" i="2"/>
  <c r="X1974" i="2"/>
  <c r="BL1974" i="2"/>
  <c r="N1974" i="2"/>
  <c r="BF1974" i="2" s="1"/>
  <c r="BJ1929" i="2"/>
  <c r="BI1929" i="2"/>
  <c r="BH1929" i="2"/>
  <c r="BG1929" i="2"/>
  <c r="AB1929" i="2"/>
  <c r="Z1929" i="2"/>
  <c r="X1929" i="2"/>
  <c r="BL1929" i="2"/>
  <c r="N1929" i="2"/>
  <c r="BF1929" i="2" s="1"/>
  <c r="BJ1925" i="2"/>
  <c r="BI1925" i="2"/>
  <c r="BH1925" i="2"/>
  <c r="BG1925" i="2"/>
  <c r="AB1925" i="2"/>
  <c r="Z1925" i="2"/>
  <c r="X1925" i="2"/>
  <c r="BL1925" i="2"/>
  <c r="N1925" i="2"/>
  <c r="BF1925" i="2" s="1"/>
  <c r="BJ1921" i="2"/>
  <c r="BI1921" i="2"/>
  <c r="BH1921" i="2"/>
  <c r="BG1921" i="2"/>
  <c r="AB1921" i="2"/>
  <c r="Z1921" i="2"/>
  <c r="X1921" i="2"/>
  <c r="BL1921" i="2"/>
  <c r="N1921" i="2"/>
  <c r="BF1921" i="2" s="1"/>
  <c r="BJ1912" i="2"/>
  <c r="BI1912" i="2"/>
  <c r="BH1912" i="2"/>
  <c r="BG1912" i="2"/>
  <c r="AB1912" i="2"/>
  <c r="Z1912" i="2"/>
  <c r="X1912" i="2"/>
  <c r="BL1912" i="2"/>
  <c r="N1912" i="2"/>
  <c r="BF1912" i="2" s="1"/>
  <c r="BJ1906" i="2"/>
  <c r="BI1906" i="2"/>
  <c r="BH1906" i="2"/>
  <c r="BG1906" i="2"/>
  <c r="AB1906" i="2"/>
  <c r="Z1906" i="2"/>
  <c r="X1906" i="2"/>
  <c r="BL1906" i="2"/>
  <c r="N1906" i="2"/>
  <c r="BF1906" i="2" s="1"/>
  <c r="BJ1900" i="2"/>
  <c r="BI1900" i="2"/>
  <c r="BH1900" i="2"/>
  <c r="BG1900" i="2"/>
  <c r="AB1900" i="2"/>
  <c r="Z1900" i="2"/>
  <c r="X1900" i="2"/>
  <c r="BL1900" i="2"/>
  <c r="N1900" i="2"/>
  <c r="BF1900" i="2" s="1"/>
  <c r="BJ1886" i="2"/>
  <c r="BI1886" i="2"/>
  <c r="BH1886" i="2"/>
  <c r="BG1886" i="2"/>
  <c r="AB1886" i="2"/>
  <c r="Z1886" i="2"/>
  <c r="X1886" i="2"/>
  <c r="BL1886" i="2"/>
  <c r="N1886" i="2"/>
  <c r="BF1886" i="2" s="1"/>
  <c r="BJ1874" i="2"/>
  <c r="BI1874" i="2"/>
  <c r="BH1874" i="2"/>
  <c r="BG1874" i="2"/>
  <c r="AB1874" i="2"/>
  <c r="Z1874" i="2"/>
  <c r="X1874" i="2"/>
  <c r="BL1874" i="2"/>
  <c r="N1874" i="2"/>
  <c r="BF1874" i="2" s="1"/>
  <c r="BJ1871" i="2"/>
  <c r="BI1871" i="2"/>
  <c r="BH1871" i="2"/>
  <c r="BG1871" i="2"/>
  <c r="AB1871" i="2"/>
  <c r="Z1871" i="2"/>
  <c r="X1871" i="2"/>
  <c r="BL1871" i="2"/>
  <c r="N1871" i="2"/>
  <c r="BF1871" i="2" s="1"/>
  <c r="BJ1851" i="2"/>
  <c r="BI1851" i="2"/>
  <c r="BH1851" i="2"/>
  <c r="BG1851" i="2"/>
  <c r="AB1851" i="2"/>
  <c r="Z1851" i="2"/>
  <c r="X1851" i="2"/>
  <c r="BL1851" i="2"/>
  <c r="N1851" i="2"/>
  <c r="BF1851" i="2" s="1"/>
  <c r="BJ1847" i="2"/>
  <c r="BI1847" i="2"/>
  <c r="BH1847" i="2"/>
  <c r="BG1847" i="2"/>
  <c r="AB1847" i="2"/>
  <c r="Z1847" i="2"/>
  <c r="X1847" i="2"/>
  <c r="BL1847" i="2"/>
  <c r="N1847" i="2"/>
  <c r="BF1847" i="2" s="1"/>
  <c r="BJ1843" i="2"/>
  <c r="BI1843" i="2"/>
  <c r="BH1843" i="2"/>
  <c r="BG1843" i="2"/>
  <c r="AB1843" i="2"/>
  <c r="Z1843" i="2"/>
  <c r="X1843" i="2"/>
  <c r="BL1843" i="2"/>
  <c r="N1843" i="2"/>
  <c r="BF1843" i="2" s="1"/>
  <c r="BJ1839" i="2"/>
  <c r="BI1839" i="2"/>
  <c r="BH1839" i="2"/>
  <c r="BG1839" i="2"/>
  <c r="AB1839" i="2"/>
  <c r="Z1839" i="2"/>
  <c r="X1839" i="2"/>
  <c r="BL1839" i="2"/>
  <c r="N1839" i="2"/>
  <c r="BF1839" i="2" s="1"/>
  <c r="BJ1835" i="2"/>
  <c r="BI1835" i="2"/>
  <c r="BH1835" i="2"/>
  <c r="BG1835" i="2"/>
  <c r="AB1835" i="2"/>
  <c r="Z1835" i="2"/>
  <c r="X1835" i="2"/>
  <c r="BL1835" i="2"/>
  <c r="N1835" i="2"/>
  <c r="BF1835" i="2" s="1"/>
  <c r="BJ1831" i="2"/>
  <c r="BI1831" i="2"/>
  <c r="BH1831" i="2"/>
  <c r="BG1831" i="2"/>
  <c r="AB1831" i="2"/>
  <c r="Z1831" i="2"/>
  <c r="X1831" i="2"/>
  <c r="BL1831" i="2"/>
  <c r="N1831" i="2"/>
  <c r="BF1831" i="2" s="1"/>
  <c r="BJ1827" i="2"/>
  <c r="BI1827" i="2"/>
  <c r="BH1827" i="2"/>
  <c r="BG1827" i="2"/>
  <c r="AB1827" i="2"/>
  <c r="Z1827" i="2"/>
  <c r="X1827" i="2"/>
  <c r="BL1827" i="2"/>
  <c r="N1827" i="2"/>
  <c r="BF1827" i="2" s="1"/>
  <c r="BJ1823" i="2"/>
  <c r="BI1823" i="2"/>
  <c r="BH1823" i="2"/>
  <c r="BG1823" i="2"/>
  <c r="AB1823" i="2"/>
  <c r="Z1823" i="2"/>
  <c r="X1823" i="2"/>
  <c r="BL1823" i="2"/>
  <c r="N1823" i="2"/>
  <c r="BF1823" i="2" s="1"/>
  <c r="BJ1819" i="2"/>
  <c r="BI1819" i="2"/>
  <c r="BH1819" i="2"/>
  <c r="BG1819" i="2"/>
  <c r="AB1819" i="2"/>
  <c r="Z1819" i="2"/>
  <c r="X1819" i="2"/>
  <c r="BL1819" i="2"/>
  <c r="N1819" i="2"/>
  <c r="BF1819" i="2" s="1"/>
  <c r="BJ1815" i="2"/>
  <c r="BI1815" i="2"/>
  <c r="BH1815" i="2"/>
  <c r="BG1815" i="2"/>
  <c r="AB1815" i="2"/>
  <c r="Z1815" i="2"/>
  <c r="X1815" i="2"/>
  <c r="BL1815" i="2"/>
  <c r="N1815" i="2"/>
  <c r="BF1815" i="2" s="1"/>
  <c r="BJ1810" i="2"/>
  <c r="BI1810" i="2"/>
  <c r="BH1810" i="2"/>
  <c r="BG1810" i="2"/>
  <c r="BF1810" i="2"/>
  <c r="AB1810" i="2"/>
  <c r="Z1810" i="2"/>
  <c r="X1810" i="2"/>
  <c r="BL1810" i="2"/>
  <c r="N1810" i="2"/>
  <c r="BJ1806" i="2"/>
  <c r="BI1806" i="2"/>
  <c r="BH1806" i="2"/>
  <c r="BG1806" i="2"/>
  <c r="AB1806" i="2"/>
  <c r="Z1806" i="2"/>
  <c r="X1806" i="2"/>
  <c r="BL1806" i="2"/>
  <c r="N1806" i="2"/>
  <c r="BF1806" i="2" s="1"/>
  <c r="BJ1802" i="2"/>
  <c r="BI1802" i="2"/>
  <c r="BH1802" i="2"/>
  <c r="BG1802" i="2"/>
  <c r="AB1802" i="2"/>
  <c r="Z1802" i="2"/>
  <c r="X1802" i="2"/>
  <c r="BL1802" i="2"/>
  <c r="N1802" i="2"/>
  <c r="BF1802" i="2" s="1"/>
  <c r="BJ1798" i="2"/>
  <c r="BI1798" i="2"/>
  <c r="BH1798" i="2"/>
  <c r="BG1798" i="2"/>
  <c r="AB1798" i="2"/>
  <c r="Z1798" i="2"/>
  <c r="X1798" i="2"/>
  <c r="BL1798" i="2"/>
  <c r="N1798" i="2"/>
  <c r="BF1798" i="2" s="1"/>
  <c r="BJ1794" i="2"/>
  <c r="BI1794" i="2"/>
  <c r="BH1794" i="2"/>
  <c r="BG1794" i="2"/>
  <c r="AB1794" i="2"/>
  <c r="Z1794" i="2"/>
  <c r="X1794" i="2"/>
  <c r="BL1794" i="2"/>
  <c r="N1794" i="2"/>
  <c r="BF1794" i="2" s="1"/>
  <c r="BJ1790" i="2"/>
  <c r="BI1790" i="2"/>
  <c r="BH1790" i="2"/>
  <c r="BG1790" i="2"/>
  <c r="AB1790" i="2"/>
  <c r="Z1790" i="2"/>
  <c r="X1790" i="2"/>
  <c r="BL1790" i="2"/>
  <c r="N1790" i="2"/>
  <c r="BF1790" i="2" s="1"/>
  <c r="BJ1786" i="2"/>
  <c r="BI1786" i="2"/>
  <c r="BH1786" i="2"/>
  <c r="BG1786" i="2"/>
  <c r="AB1786" i="2"/>
  <c r="Z1786" i="2"/>
  <c r="X1786" i="2"/>
  <c r="BL1786" i="2"/>
  <c r="N1786" i="2"/>
  <c r="BF1786" i="2" s="1"/>
  <c r="BJ1782" i="2"/>
  <c r="BI1782" i="2"/>
  <c r="BH1782" i="2"/>
  <c r="BG1782" i="2"/>
  <c r="AB1782" i="2"/>
  <c r="Z1782" i="2"/>
  <c r="X1782" i="2"/>
  <c r="BL1782" i="2"/>
  <c r="N1782" i="2"/>
  <c r="BF1782" i="2" s="1"/>
  <c r="BJ1778" i="2"/>
  <c r="BI1778" i="2"/>
  <c r="BH1778" i="2"/>
  <c r="BG1778" i="2"/>
  <c r="AB1778" i="2"/>
  <c r="Z1778" i="2"/>
  <c r="X1778" i="2"/>
  <c r="BL1778" i="2"/>
  <c r="N1778" i="2"/>
  <c r="BF1778" i="2" s="1"/>
  <c r="BJ1774" i="2"/>
  <c r="BI1774" i="2"/>
  <c r="BH1774" i="2"/>
  <c r="BG1774" i="2"/>
  <c r="AB1774" i="2"/>
  <c r="Z1774" i="2"/>
  <c r="X1774" i="2"/>
  <c r="BL1774" i="2"/>
  <c r="N1774" i="2"/>
  <c r="BF1774" i="2" s="1"/>
  <c r="BJ1770" i="2"/>
  <c r="BI1770" i="2"/>
  <c r="BH1770" i="2"/>
  <c r="BG1770" i="2"/>
  <c r="AB1770" i="2"/>
  <c r="Z1770" i="2"/>
  <c r="X1770" i="2"/>
  <c r="BL1770" i="2"/>
  <c r="N1770" i="2"/>
  <c r="BF1770" i="2" s="1"/>
  <c r="BJ1766" i="2"/>
  <c r="BI1766" i="2"/>
  <c r="BH1766" i="2"/>
  <c r="BG1766" i="2"/>
  <c r="AB1766" i="2"/>
  <c r="Z1766" i="2"/>
  <c r="X1766" i="2"/>
  <c r="BL1766" i="2"/>
  <c r="N1766" i="2"/>
  <c r="BF1766" i="2" s="1"/>
  <c r="BJ1762" i="2"/>
  <c r="BI1762" i="2"/>
  <c r="BH1762" i="2"/>
  <c r="BG1762" i="2"/>
  <c r="AB1762" i="2"/>
  <c r="Z1762" i="2"/>
  <c r="X1762" i="2"/>
  <c r="BL1762" i="2"/>
  <c r="N1762" i="2"/>
  <c r="BF1762" i="2" s="1"/>
  <c r="BJ1758" i="2"/>
  <c r="BI1758" i="2"/>
  <c r="BH1758" i="2"/>
  <c r="BG1758" i="2"/>
  <c r="AB1758" i="2"/>
  <c r="Z1758" i="2"/>
  <c r="X1758" i="2"/>
  <c r="BL1758" i="2"/>
  <c r="N1758" i="2"/>
  <c r="BF1758" i="2" s="1"/>
  <c r="BJ1754" i="2"/>
  <c r="BI1754" i="2"/>
  <c r="BH1754" i="2"/>
  <c r="BG1754" i="2"/>
  <c r="AB1754" i="2"/>
  <c r="Z1754" i="2"/>
  <c r="X1754" i="2"/>
  <c r="BL1754" i="2"/>
  <c r="N1754" i="2"/>
  <c r="BF1754" i="2" s="1"/>
  <c r="BJ1750" i="2"/>
  <c r="BI1750" i="2"/>
  <c r="BH1750" i="2"/>
  <c r="BG1750" i="2"/>
  <c r="AB1750" i="2"/>
  <c r="Z1750" i="2"/>
  <c r="X1750" i="2"/>
  <c r="BL1750" i="2"/>
  <c r="N1750" i="2"/>
  <c r="BF1750" i="2" s="1"/>
  <c r="BJ1746" i="2"/>
  <c r="BI1746" i="2"/>
  <c r="BH1746" i="2"/>
  <c r="BG1746" i="2"/>
  <c r="AB1746" i="2"/>
  <c r="Z1746" i="2"/>
  <c r="X1746" i="2"/>
  <c r="BL1746" i="2"/>
  <c r="N1746" i="2"/>
  <c r="BF1746" i="2" s="1"/>
  <c r="BJ1742" i="2"/>
  <c r="BI1742" i="2"/>
  <c r="BH1742" i="2"/>
  <c r="BG1742" i="2"/>
  <c r="AB1742" i="2"/>
  <c r="Z1742" i="2"/>
  <c r="X1742" i="2"/>
  <c r="BL1742" i="2"/>
  <c r="N1742" i="2"/>
  <c r="BF1742" i="2" s="1"/>
  <c r="BJ1738" i="2"/>
  <c r="BI1738" i="2"/>
  <c r="BH1738" i="2"/>
  <c r="BG1738" i="2"/>
  <c r="AB1738" i="2"/>
  <c r="Z1738" i="2"/>
  <c r="X1738" i="2"/>
  <c r="BL1738" i="2"/>
  <c r="N1738" i="2"/>
  <c r="BF1738" i="2" s="1"/>
  <c r="BJ1734" i="2"/>
  <c r="BI1734" i="2"/>
  <c r="BH1734" i="2"/>
  <c r="BG1734" i="2"/>
  <c r="AB1734" i="2"/>
  <c r="Z1734" i="2"/>
  <c r="X1734" i="2"/>
  <c r="BL1734" i="2"/>
  <c r="N1734" i="2"/>
  <c r="BF1734" i="2" s="1"/>
  <c r="BJ1730" i="2"/>
  <c r="BI1730" i="2"/>
  <c r="BH1730" i="2"/>
  <c r="BG1730" i="2"/>
  <c r="AB1730" i="2"/>
  <c r="Z1730" i="2"/>
  <c r="X1730" i="2"/>
  <c r="BL1730" i="2"/>
  <c r="N1730" i="2"/>
  <c r="BF1730" i="2" s="1"/>
  <c r="BJ1726" i="2"/>
  <c r="BI1726" i="2"/>
  <c r="BH1726" i="2"/>
  <c r="BG1726" i="2"/>
  <c r="AB1726" i="2"/>
  <c r="Z1726" i="2"/>
  <c r="X1726" i="2"/>
  <c r="BL1726" i="2"/>
  <c r="N1726" i="2"/>
  <c r="BF1726" i="2" s="1"/>
  <c r="BJ1722" i="2"/>
  <c r="BI1722" i="2"/>
  <c r="BH1722" i="2"/>
  <c r="BG1722" i="2"/>
  <c r="AB1722" i="2"/>
  <c r="Z1722" i="2"/>
  <c r="X1722" i="2"/>
  <c r="BL1722" i="2"/>
  <c r="N1722" i="2"/>
  <c r="BF1722" i="2" s="1"/>
  <c r="BJ1718" i="2"/>
  <c r="BI1718" i="2"/>
  <c r="BH1718" i="2"/>
  <c r="BG1718" i="2"/>
  <c r="AB1718" i="2"/>
  <c r="Z1718" i="2"/>
  <c r="X1718" i="2"/>
  <c r="BL1718" i="2"/>
  <c r="N1718" i="2"/>
  <c r="BF1718" i="2" s="1"/>
  <c r="BJ1714" i="2"/>
  <c r="BI1714" i="2"/>
  <c r="BH1714" i="2"/>
  <c r="BG1714" i="2"/>
  <c r="AB1714" i="2"/>
  <c r="Z1714" i="2"/>
  <c r="X1714" i="2"/>
  <c r="BL1714" i="2"/>
  <c r="N1714" i="2"/>
  <c r="BF1714" i="2" s="1"/>
  <c r="BJ1710" i="2"/>
  <c r="BI1710" i="2"/>
  <c r="BH1710" i="2"/>
  <c r="BG1710" i="2"/>
  <c r="AB1710" i="2"/>
  <c r="Z1710" i="2"/>
  <c r="X1710" i="2"/>
  <c r="BL1710" i="2"/>
  <c r="N1710" i="2"/>
  <c r="BF1710" i="2" s="1"/>
  <c r="BJ1706" i="2"/>
  <c r="BI1706" i="2"/>
  <c r="BH1706" i="2"/>
  <c r="BG1706" i="2"/>
  <c r="AB1706" i="2"/>
  <c r="Z1706" i="2"/>
  <c r="X1706" i="2"/>
  <c r="BL1706" i="2"/>
  <c r="N1706" i="2"/>
  <c r="BF1706" i="2" s="1"/>
  <c r="BJ1702" i="2"/>
  <c r="BI1702" i="2"/>
  <c r="BH1702" i="2"/>
  <c r="BG1702" i="2"/>
  <c r="AB1702" i="2"/>
  <c r="Z1702" i="2"/>
  <c r="X1702" i="2"/>
  <c r="BL1702" i="2"/>
  <c r="N1702" i="2"/>
  <c r="BF1702" i="2" s="1"/>
  <c r="BJ1698" i="2"/>
  <c r="BI1698" i="2"/>
  <c r="BH1698" i="2"/>
  <c r="BG1698" i="2"/>
  <c r="AB1698" i="2"/>
  <c r="Z1698" i="2"/>
  <c r="X1698" i="2"/>
  <c r="BL1698" i="2"/>
  <c r="N1698" i="2"/>
  <c r="BF1698" i="2" s="1"/>
  <c r="BJ1694" i="2"/>
  <c r="BI1694" i="2"/>
  <c r="BH1694" i="2"/>
  <c r="BG1694" i="2"/>
  <c r="AB1694" i="2"/>
  <c r="Z1694" i="2"/>
  <c r="X1694" i="2"/>
  <c r="BL1694" i="2"/>
  <c r="N1694" i="2"/>
  <c r="BF1694" i="2" s="1"/>
  <c r="BJ1690" i="2"/>
  <c r="BI1690" i="2"/>
  <c r="BH1690" i="2"/>
  <c r="BG1690" i="2"/>
  <c r="AB1690" i="2"/>
  <c r="Z1690" i="2"/>
  <c r="X1690" i="2"/>
  <c r="BL1690" i="2"/>
  <c r="N1690" i="2"/>
  <c r="BF1690" i="2" s="1"/>
  <c r="BJ1686" i="2"/>
  <c r="BI1686" i="2"/>
  <c r="BH1686" i="2"/>
  <c r="BG1686" i="2"/>
  <c r="AB1686" i="2"/>
  <c r="Z1686" i="2"/>
  <c r="X1686" i="2"/>
  <c r="BL1686" i="2"/>
  <c r="N1686" i="2"/>
  <c r="BF1686" i="2" s="1"/>
  <c r="BJ1682" i="2"/>
  <c r="BI1682" i="2"/>
  <c r="BH1682" i="2"/>
  <c r="BG1682" i="2"/>
  <c r="AB1682" i="2"/>
  <c r="Z1682" i="2"/>
  <c r="X1682" i="2"/>
  <c r="BL1682" i="2"/>
  <c r="N1682" i="2"/>
  <c r="BF1682" i="2" s="1"/>
  <c r="BJ1678" i="2"/>
  <c r="BI1678" i="2"/>
  <c r="BH1678" i="2"/>
  <c r="BG1678" i="2"/>
  <c r="AB1678" i="2"/>
  <c r="Z1678" i="2"/>
  <c r="X1678" i="2"/>
  <c r="BL1678" i="2"/>
  <c r="N1678" i="2"/>
  <c r="BF1678" i="2" s="1"/>
  <c r="BJ1671" i="2"/>
  <c r="BI1671" i="2"/>
  <c r="BH1671" i="2"/>
  <c r="BG1671" i="2"/>
  <c r="AB1671" i="2"/>
  <c r="Z1671" i="2"/>
  <c r="X1671" i="2"/>
  <c r="BL1671" i="2"/>
  <c r="N1671" i="2"/>
  <c r="BF1671" i="2" s="1"/>
  <c r="BJ1667" i="2"/>
  <c r="BI1667" i="2"/>
  <c r="BH1667" i="2"/>
  <c r="BG1667" i="2"/>
  <c r="AB1667" i="2"/>
  <c r="Z1667" i="2"/>
  <c r="X1667" i="2"/>
  <c r="BL1667" i="2"/>
  <c r="N1667" i="2"/>
  <c r="BF1667" i="2" s="1"/>
  <c r="BJ1666" i="2"/>
  <c r="BI1666" i="2"/>
  <c r="BH1666" i="2"/>
  <c r="BG1666" i="2"/>
  <c r="AB1666" i="2"/>
  <c r="Z1666" i="2"/>
  <c r="X1666" i="2"/>
  <c r="BL1666" i="2"/>
  <c r="N1666" i="2"/>
  <c r="BF1666" i="2" s="1"/>
  <c r="BJ1663" i="2"/>
  <c r="BI1663" i="2"/>
  <c r="BH1663" i="2"/>
  <c r="BG1663" i="2"/>
  <c r="AB1663" i="2"/>
  <c r="Z1663" i="2"/>
  <c r="X1663" i="2"/>
  <c r="BL1663" i="2"/>
  <c r="N1663" i="2"/>
  <c r="BF1663" i="2" s="1"/>
  <c r="BJ1661" i="2"/>
  <c r="BI1661" i="2"/>
  <c r="BH1661" i="2"/>
  <c r="BG1661" i="2"/>
  <c r="AB1661" i="2"/>
  <c r="Z1661" i="2"/>
  <c r="X1661" i="2"/>
  <c r="BL1661" i="2"/>
  <c r="N1661" i="2"/>
  <c r="BF1661" i="2" s="1"/>
  <c r="BJ1654" i="2"/>
  <c r="BI1654" i="2"/>
  <c r="BH1654" i="2"/>
  <c r="BG1654" i="2"/>
  <c r="AB1654" i="2"/>
  <c r="Z1654" i="2"/>
  <c r="X1654" i="2"/>
  <c r="BL1654" i="2"/>
  <c r="N1654" i="2"/>
  <c r="BF1654" i="2" s="1"/>
  <c r="BJ1651" i="2"/>
  <c r="BI1651" i="2"/>
  <c r="BH1651" i="2"/>
  <c r="BG1651" i="2"/>
  <c r="AB1651" i="2"/>
  <c r="Z1651" i="2"/>
  <c r="X1651" i="2"/>
  <c r="BL1651" i="2"/>
  <c r="N1651" i="2"/>
  <c r="BF1651" i="2" s="1"/>
  <c r="BJ1648" i="2"/>
  <c r="BI1648" i="2"/>
  <c r="BH1648" i="2"/>
  <c r="BG1648" i="2"/>
  <c r="AB1648" i="2"/>
  <c r="Z1648" i="2"/>
  <c r="X1648" i="2"/>
  <c r="BL1648" i="2"/>
  <c r="N1648" i="2"/>
  <c r="BF1648" i="2" s="1"/>
  <c r="BJ1645" i="2"/>
  <c r="BI1645" i="2"/>
  <c r="BH1645" i="2"/>
  <c r="BG1645" i="2"/>
  <c r="AB1645" i="2"/>
  <c r="Z1645" i="2"/>
  <c r="X1645" i="2"/>
  <c r="BL1645" i="2"/>
  <c r="N1645" i="2"/>
  <c r="BF1645" i="2" s="1"/>
  <c r="BJ1642" i="2"/>
  <c r="BI1642" i="2"/>
  <c r="BH1642" i="2"/>
  <c r="BG1642" i="2"/>
  <c r="AB1642" i="2"/>
  <c r="Z1642" i="2"/>
  <c r="X1642" i="2"/>
  <c r="BL1642" i="2"/>
  <c r="N1642" i="2"/>
  <c r="BF1642" i="2" s="1"/>
  <c r="BJ1639" i="2"/>
  <c r="BI1639" i="2"/>
  <c r="BH1639" i="2"/>
  <c r="BG1639" i="2"/>
  <c r="AB1639" i="2"/>
  <c r="Z1639" i="2"/>
  <c r="X1639" i="2"/>
  <c r="BL1639" i="2"/>
  <c r="N1639" i="2"/>
  <c r="BF1639" i="2" s="1"/>
  <c r="BJ1636" i="2"/>
  <c r="BI1636" i="2"/>
  <c r="BH1636" i="2"/>
  <c r="BG1636" i="2"/>
  <c r="AB1636" i="2"/>
  <c r="Z1636" i="2"/>
  <c r="X1636" i="2"/>
  <c r="BL1636" i="2"/>
  <c r="N1636" i="2"/>
  <c r="BF1636" i="2" s="1"/>
  <c r="BJ1633" i="2"/>
  <c r="BI1633" i="2"/>
  <c r="BH1633" i="2"/>
  <c r="BG1633" i="2"/>
  <c r="AB1633" i="2"/>
  <c r="Z1633" i="2"/>
  <c r="X1633" i="2"/>
  <c r="BL1633" i="2"/>
  <c r="N1633" i="2"/>
  <c r="BF1633" i="2" s="1"/>
  <c r="BJ1630" i="2"/>
  <c r="BI1630" i="2"/>
  <c r="BH1630" i="2"/>
  <c r="BG1630" i="2"/>
  <c r="AB1630" i="2"/>
  <c r="Z1630" i="2"/>
  <c r="X1630" i="2"/>
  <c r="BL1630" i="2"/>
  <c r="N1630" i="2"/>
  <c r="BF1630" i="2" s="1"/>
  <c r="BJ1627" i="2"/>
  <c r="BI1627" i="2"/>
  <c r="BH1627" i="2"/>
  <c r="BG1627" i="2"/>
  <c r="AB1627" i="2"/>
  <c r="Z1627" i="2"/>
  <c r="X1627" i="2"/>
  <c r="BL1627" i="2"/>
  <c r="N1627" i="2"/>
  <c r="BF1627" i="2" s="1"/>
  <c r="BJ1624" i="2"/>
  <c r="BI1624" i="2"/>
  <c r="BH1624" i="2"/>
  <c r="BG1624" i="2"/>
  <c r="AB1624" i="2"/>
  <c r="Z1624" i="2"/>
  <c r="X1624" i="2"/>
  <c r="BL1624" i="2"/>
  <c r="N1624" i="2"/>
  <c r="BF1624" i="2" s="1"/>
  <c r="BJ1621" i="2"/>
  <c r="BI1621" i="2"/>
  <c r="BH1621" i="2"/>
  <c r="BG1621" i="2"/>
  <c r="AB1621" i="2"/>
  <c r="Z1621" i="2"/>
  <c r="X1621" i="2"/>
  <c r="BL1621" i="2"/>
  <c r="N1621" i="2"/>
  <c r="BF1621" i="2" s="1"/>
  <c r="BJ1618" i="2"/>
  <c r="BI1618" i="2"/>
  <c r="BH1618" i="2"/>
  <c r="BG1618" i="2"/>
  <c r="AB1618" i="2"/>
  <c r="Z1618" i="2"/>
  <c r="X1618" i="2"/>
  <c r="BL1618" i="2"/>
  <c r="N1618" i="2"/>
  <c r="BF1618" i="2" s="1"/>
  <c r="BJ1615" i="2"/>
  <c r="BI1615" i="2"/>
  <c r="BH1615" i="2"/>
  <c r="BG1615" i="2"/>
  <c r="AB1615" i="2"/>
  <c r="Z1615" i="2"/>
  <c r="X1615" i="2"/>
  <c r="BL1615" i="2"/>
  <c r="N1615" i="2"/>
  <c r="BF1615" i="2" s="1"/>
  <c r="BJ1612" i="2"/>
  <c r="BI1612" i="2"/>
  <c r="BH1612" i="2"/>
  <c r="BG1612" i="2"/>
  <c r="AB1612" i="2"/>
  <c r="Z1612" i="2"/>
  <c r="X1612" i="2"/>
  <c r="BL1612" i="2"/>
  <c r="N1612" i="2"/>
  <c r="BF1612" i="2" s="1"/>
  <c r="BJ1586" i="2"/>
  <c r="BI1586" i="2"/>
  <c r="BH1586" i="2"/>
  <c r="BG1586" i="2"/>
  <c r="AB1586" i="2"/>
  <c r="Z1586" i="2"/>
  <c r="X1586" i="2"/>
  <c r="BL1586" i="2"/>
  <c r="N1586" i="2"/>
  <c r="BF1586" i="2" s="1"/>
  <c r="BJ1584" i="2"/>
  <c r="BI1584" i="2"/>
  <c r="BH1584" i="2"/>
  <c r="BG1584" i="2"/>
  <c r="AB1584" i="2"/>
  <c r="Z1584" i="2"/>
  <c r="X1584" i="2"/>
  <c r="BL1584" i="2"/>
  <c r="N1584" i="2"/>
  <c r="BF1584" i="2" s="1"/>
  <c r="BJ1575" i="2"/>
  <c r="BI1575" i="2"/>
  <c r="BH1575" i="2"/>
  <c r="BG1575" i="2"/>
  <c r="AB1575" i="2"/>
  <c r="Z1575" i="2"/>
  <c r="X1575" i="2"/>
  <c r="BL1575" i="2"/>
  <c r="N1575" i="2"/>
  <c r="BF1575" i="2" s="1"/>
  <c r="BJ1574" i="2"/>
  <c r="BI1574" i="2"/>
  <c r="BH1574" i="2"/>
  <c r="BG1574" i="2"/>
  <c r="AB1574" i="2"/>
  <c r="Z1574" i="2"/>
  <c r="X1574" i="2"/>
  <c r="BL1574" i="2"/>
  <c r="N1574" i="2"/>
  <c r="BF1574" i="2" s="1"/>
  <c r="BJ1572" i="2"/>
  <c r="BI1572" i="2"/>
  <c r="BH1572" i="2"/>
  <c r="BG1572" i="2"/>
  <c r="AB1572" i="2"/>
  <c r="Z1572" i="2"/>
  <c r="X1572" i="2"/>
  <c r="BL1572" i="2"/>
  <c r="N1572" i="2"/>
  <c r="BF1572" i="2" s="1"/>
  <c r="BJ1570" i="2"/>
  <c r="BI1570" i="2"/>
  <c r="BH1570" i="2"/>
  <c r="BG1570" i="2"/>
  <c r="AB1570" i="2"/>
  <c r="Z1570" i="2"/>
  <c r="X1570" i="2"/>
  <c r="BL1570" i="2"/>
  <c r="N1570" i="2"/>
  <c r="BF1570" i="2" s="1"/>
  <c r="BJ1568" i="2"/>
  <c r="BI1568" i="2"/>
  <c r="BH1568" i="2"/>
  <c r="BG1568" i="2"/>
  <c r="AB1568" i="2"/>
  <c r="Z1568" i="2"/>
  <c r="X1568" i="2"/>
  <c r="BL1568" i="2"/>
  <c r="N1568" i="2"/>
  <c r="BF1568" i="2" s="1"/>
  <c r="BJ1563" i="2"/>
  <c r="BI1563" i="2"/>
  <c r="BH1563" i="2"/>
  <c r="BG1563" i="2"/>
  <c r="AB1563" i="2"/>
  <c r="Z1563" i="2"/>
  <c r="X1563" i="2"/>
  <c r="BL1563" i="2"/>
  <c r="N1563" i="2"/>
  <c r="BF1563" i="2" s="1"/>
  <c r="BJ1558" i="2"/>
  <c r="BI1558" i="2"/>
  <c r="BH1558" i="2"/>
  <c r="BG1558" i="2"/>
  <c r="AB1558" i="2"/>
  <c r="Z1558" i="2"/>
  <c r="X1558" i="2"/>
  <c r="BL1558" i="2"/>
  <c r="N1558" i="2"/>
  <c r="BF1558" i="2" s="1"/>
  <c r="BJ1555" i="2"/>
  <c r="BI1555" i="2"/>
  <c r="BH1555" i="2"/>
  <c r="BG1555" i="2"/>
  <c r="AB1555" i="2"/>
  <c r="Z1555" i="2"/>
  <c r="X1555" i="2"/>
  <c r="BL1555" i="2"/>
  <c r="N1555" i="2"/>
  <c r="BF1555" i="2" s="1"/>
  <c r="BJ1552" i="2"/>
  <c r="BI1552" i="2"/>
  <c r="BH1552" i="2"/>
  <c r="BG1552" i="2"/>
  <c r="AB1552" i="2"/>
  <c r="Z1552" i="2"/>
  <c r="X1552" i="2"/>
  <c r="BL1552" i="2"/>
  <c r="N1552" i="2"/>
  <c r="BF1552" i="2" s="1"/>
  <c r="BJ1546" i="2"/>
  <c r="BI1546" i="2"/>
  <c r="BH1546" i="2"/>
  <c r="BG1546" i="2"/>
  <c r="AB1546" i="2"/>
  <c r="Z1546" i="2"/>
  <c r="X1546" i="2"/>
  <c r="BL1546" i="2"/>
  <c r="N1546" i="2"/>
  <c r="BF1546" i="2" s="1"/>
  <c r="BJ1544" i="2"/>
  <c r="BI1544" i="2"/>
  <c r="BH1544" i="2"/>
  <c r="BG1544" i="2"/>
  <c r="AB1544" i="2"/>
  <c r="Z1544" i="2"/>
  <c r="X1544" i="2"/>
  <c r="BL1544" i="2"/>
  <c r="N1544" i="2"/>
  <c r="BF1544" i="2" s="1"/>
  <c r="BJ1541" i="2"/>
  <c r="BI1541" i="2"/>
  <c r="BH1541" i="2"/>
  <c r="BG1541" i="2"/>
  <c r="AB1541" i="2"/>
  <c r="Z1541" i="2"/>
  <c r="X1541" i="2"/>
  <c r="BL1541" i="2"/>
  <c r="N1541" i="2"/>
  <c r="BF1541" i="2" s="1"/>
  <c r="BJ1538" i="2"/>
  <c r="BI1538" i="2"/>
  <c r="BH1538" i="2"/>
  <c r="BG1538" i="2"/>
  <c r="AB1538" i="2"/>
  <c r="Z1538" i="2"/>
  <c r="X1538" i="2"/>
  <c r="BL1538" i="2"/>
  <c r="N1538" i="2"/>
  <c r="BF1538" i="2" s="1"/>
  <c r="BJ1534" i="2"/>
  <c r="BI1534" i="2"/>
  <c r="BH1534" i="2"/>
  <c r="BG1534" i="2"/>
  <c r="AB1534" i="2"/>
  <c r="Z1534" i="2"/>
  <c r="X1534" i="2"/>
  <c r="BL1534" i="2"/>
  <c r="N1534" i="2"/>
  <c r="BF1534" i="2" s="1"/>
  <c r="BJ1531" i="2"/>
  <c r="BI1531" i="2"/>
  <c r="BH1531" i="2"/>
  <c r="BG1531" i="2"/>
  <c r="AB1531" i="2"/>
  <c r="Z1531" i="2"/>
  <c r="X1531" i="2"/>
  <c r="BL1531" i="2"/>
  <c r="N1531" i="2"/>
  <c r="BF1531" i="2" s="1"/>
  <c r="BJ1529" i="2"/>
  <c r="BI1529" i="2"/>
  <c r="BH1529" i="2"/>
  <c r="BG1529" i="2"/>
  <c r="AB1529" i="2"/>
  <c r="Z1529" i="2"/>
  <c r="X1529" i="2"/>
  <c r="BL1529" i="2"/>
  <c r="N1529" i="2"/>
  <c r="BF1529" i="2" s="1"/>
  <c r="BJ1524" i="2"/>
  <c r="BI1524" i="2"/>
  <c r="BH1524" i="2"/>
  <c r="BG1524" i="2"/>
  <c r="AB1524" i="2"/>
  <c r="Z1524" i="2"/>
  <c r="X1524" i="2"/>
  <c r="BL1524" i="2"/>
  <c r="N1524" i="2"/>
  <c r="BF1524" i="2" s="1"/>
  <c r="BJ1523" i="2"/>
  <c r="BI1523" i="2"/>
  <c r="BH1523" i="2"/>
  <c r="BG1523" i="2"/>
  <c r="AB1523" i="2"/>
  <c r="Z1523" i="2"/>
  <c r="X1523" i="2"/>
  <c r="BL1523" i="2"/>
  <c r="N1523" i="2"/>
  <c r="BF1523" i="2" s="1"/>
  <c r="BJ1516" i="2"/>
  <c r="BI1516" i="2"/>
  <c r="BH1516" i="2"/>
  <c r="BG1516" i="2"/>
  <c r="AB1516" i="2"/>
  <c r="Z1516" i="2"/>
  <c r="X1516" i="2"/>
  <c r="BL1516" i="2"/>
  <c r="N1516" i="2"/>
  <c r="BF1516" i="2" s="1"/>
  <c r="BJ1514" i="2"/>
  <c r="BI1514" i="2"/>
  <c r="BH1514" i="2"/>
  <c r="BG1514" i="2"/>
  <c r="AB1514" i="2"/>
  <c r="Z1514" i="2"/>
  <c r="X1514" i="2"/>
  <c r="BL1514" i="2"/>
  <c r="N1514" i="2"/>
  <c r="BF1514" i="2" s="1"/>
  <c r="BJ1511" i="2"/>
  <c r="BI1511" i="2"/>
  <c r="BH1511" i="2"/>
  <c r="BG1511" i="2"/>
  <c r="AB1511" i="2"/>
  <c r="Z1511" i="2"/>
  <c r="X1511" i="2"/>
  <c r="BL1511" i="2"/>
  <c r="N1511" i="2"/>
  <c r="BF1511" i="2" s="1"/>
  <c r="BJ1505" i="2"/>
  <c r="BI1505" i="2"/>
  <c r="BH1505" i="2"/>
  <c r="BG1505" i="2"/>
  <c r="AB1505" i="2"/>
  <c r="Z1505" i="2"/>
  <c r="X1505" i="2"/>
  <c r="BL1505" i="2"/>
  <c r="N1505" i="2"/>
  <c r="BF1505" i="2" s="1"/>
  <c r="BJ1499" i="2"/>
  <c r="BI1499" i="2"/>
  <c r="BH1499" i="2"/>
  <c r="BG1499" i="2"/>
  <c r="AB1499" i="2"/>
  <c r="Z1499" i="2"/>
  <c r="X1499" i="2"/>
  <c r="BL1499" i="2"/>
  <c r="N1499" i="2"/>
  <c r="BF1499" i="2" s="1"/>
  <c r="BJ1497" i="2"/>
  <c r="BI1497" i="2"/>
  <c r="BH1497" i="2"/>
  <c r="BG1497" i="2"/>
  <c r="AB1497" i="2"/>
  <c r="Z1497" i="2"/>
  <c r="X1497" i="2"/>
  <c r="BL1497" i="2"/>
  <c r="N1497" i="2"/>
  <c r="BF1497" i="2" s="1"/>
  <c r="BJ1496" i="2"/>
  <c r="BI1496" i="2"/>
  <c r="BH1496" i="2"/>
  <c r="BG1496" i="2"/>
  <c r="AB1496" i="2"/>
  <c r="Z1496" i="2"/>
  <c r="X1496" i="2"/>
  <c r="BL1496" i="2"/>
  <c r="N1496" i="2"/>
  <c r="BF1496" i="2" s="1"/>
  <c r="BJ1494" i="2"/>
  <c r="BI1494" i="2"/>
  <c r="BH1494" i="2"/>
  <c r="BG1494" i="2"/>
  <c r="AB1494" i="2"/>
  <c r="Z1494" i="2"/>
  <c r="X1494" i="2"/>
  <c r="BL1494" i="2"/>
  <c r="N1494" i="2"/>
  <c r="BF1494" i="2" s="1"/>
  <c r="BJ1490" i="2"/>
  <c r="BI1490" i="2"/>
  <c r="BH1490" i="2"/>
  <c r="BG1490" i="2"/>
  <c r="AB1490" i="2"/>
  <c r="Z1490" i="2"/>
  <c r="X1490" i="2"/>
  <c r="BL1490" i="2"/>
  <c r="N1490" i="2"/>
  <c r="BF1490" i="2" s="1"/>
  <c r="BJ1486" i="2"/>
  <c r="BI1486" i="2"/>
  <c r="BH1486" i="2"/>
  <c r="BG1486" i="2"/>
  <c r="AB1486" i="2"/>
  <c r="Z1486" i="2"/>
  <c r="X1486" i="2"/>
  <c r="BL1486" i="2"/>
  <c r="N1486" i="2"/>
  <c r="BF1486" i="2" s="1"/>
  <c r="BJ1478" i="2"/>
  <c r="BI1478" i="2"/>
  <c r="BH1478" i="2"/>
  <c r="BG1478" i="2"/>
  <c r="AB1478" i="2"/>
  <c r="Z1478" i="2"/>
  <c r="X1478" i="2"/>
  <c r="BL1478" i="2"/>
  <c r="N1478" i="2"/>
  <c r="BF1478" i="2" s="1"/>
  <c r="BJ1474" i="2"/>
  <c r="BI1474" i="2"/>
  <c r="BH1474" i="2"/>
  <c r="BG1474" i="2"/>
  <c r="AB1474" i="2"/>
  <c r="Z1474" i="2"/>
  <c r="X1474" i="2"/>
  <c r="BL1474" i="2"/>
  <c r="N1474" i="2"/>
  <c r="BF1474" i="2" s="1"/>
  <c r="BJ1469" i="2"/>
  <c r="BI1469" i="2"/>
  <c r="BH1469" i="2"/>
  <c r="BG1469" i="2"/>
  <c r="AB1469" i="2"/>
  <c r="Z1469" i="2"/>
  <c r="X1469" i="2"/>
  <c r="BL1469" i="2"/>
  <c r="N1469" i="2"/>
  <c r="BF1469" i="2" s="1"/>
  <c r="BJ1433" i="2"/>
  <c r="BI1433" i="2"/>
  <c r="BH1433" i="2"/>
  <c r="BG1433" i="2"/>
  <c r="AB1433" i="2"/>
  <c r="Z1433" i="2"/>
  <c r="X1433" i="2"/>
  <c r="BL1433" i="2"/>
  <c r="N1433" i="2"/>
  <c r="BF1433" i="2" s="1"/>
  <c r="BJ1428" i="2"/>
  <c r="BI1428" i="2"/>
  <c r="BH1428" i="2"/>
  <c r="BG1428" i="2"/>
  <c r="AB1428" i="2"/>
  <c r="Z1428" i="2"/>
  <c r="X1428" i="2"/>
  <c r="BL1428" i="2"/>
  <c r="N1428" i="2"/>
  <c r="BF1428" i="2" s="1"/>
  <c r="BJ1420" i="2"/>
  <c r="BI1420" i="2"/>
  <c r="BH1420" i="2"/>
  <c r="BG1420" i="2"/>
  <c r="AB1420" i="2"/>
  <c r="Z1420" i="2"/>
  <c r="X1420" i="2"/>
  <c r="BL1420" i="2"/>
  <c r="N1420" i="2"/>
  <c r="BF1420" i="2" s="1"/>
  <c r="BJ1417" i="2"/>
  <c r="BI1417" i="2"/>
  <c r="BH1417" i="2"/>
  <c r="BG1417" i="2"/>
  <c r="AB1417" i="2"/>
  <c r="AB1416" i="2" s="1"/>
  <c r="Z1417" i="2"/>
  <c r="Z1416" i="2" s="1"/>
  <c r="X1417" i="2"/>
  <c r="X1416" i="2" s="1"/>
  <c r="BL1417" i="2"/>
  <c r="BL1416" i="2" s="1"/>
  <c r="N1416" i="2" s="1"/>
  <c r="N98" i="2" s="1"/>
  <c r="N1417" i="2"/>
  <c r="BF1417" i="2" s="1"/>
  <c r="BJ1415" i="2"/>
  <c r="BI1415" i="2"/>
  <c r="BH1415" i="2"/>
  <c r="BG1415" i="2"/>
  <c r="AB1415" i="2"/>
  <c r="Z1415" i="2"/>
  <c r="X1415" i="2"/>
  <c r="BL1415" i="2"/>
  <c r="N1415" i="2"/>
  <c r="BF1415" i="2" s="1"/>
  <c r="BJ1414" i="2"/>
  <c r="BI1414" i="2"/>
  <c r="BH1414" i="2"/>
  <c r="BG1414" i="2"/>
  <c r="AB1414" i="2"/>
  <c r="Z1414" i="2"/>
  <c r="X1414" i="2"/>
  <c r="BL1414" i="2"/>
  <c r="N1414" i="2"/>
  <c r="BF1414" i="2" s="1"/>
  <c r="BJ1413" i="2"/>
  <c r="BI1413" i="2"/>
  <c r="BH1413" i="2"/>
  <c r="BG1413" i="2"/>
  <c r="AB1413" i="2"/>
  <c r="Z1413" i="2"/>
  <c r="X1413" i="2"/>
  <c r="BL1413" i="2"/>
  <c r="N1413" i="2"/>
  <c r="BF1413" i="2" s="1"/>
  <c r="BJ1412" i="2"/>
  <c r="BI1412" i="2"/>
  <c r="BH1412" i="2"/>
  <c r="BG1412" i="2"/>
  <c r="AB1412" i="2"/>
  <c r="Z1412" i="2"/>
  <c r="X1412" i="2"/>
  <c r="BL1412" i="2"/>
  <c r="N1412" i="2"/>
  <c r="BF1412" i="2" s="1"/>
  <c r="BJ1334" i="2"/>
  <c r="BI1334" i="2"/>
  <c r="BH1334" i="2"/>
  <c r="BG1334" i="2"/>
  <c r="AB1334" i="2"/>
  <c r="Z1334" i="2"/>
  <c r="X1334" i="2"/>
  <c r="BL1334" i="2"/>
  <c r="N1334" i="2"/>
  <c r="BF1334" i="2" s="1"/>
  <c r="BJ1316" i="2"/>
  <c r="BI1316" i="2"/>
  <c r="BH1316" i="2"/>
  <c r="BG1316" i="2"/>
  <c r="AB1316" i="2"/>
  <c r="Z1316" i="2"/>
  <c r="X1316" i="2"/>
  <c r="BL1316" i="2"/>
  <c r="N1316" i="2"/>
  <c r="BF1316" i="2" s="1"/>
  <c r="BJ1296" i="2"/>
  <c r="BI1296" i="2"/>
  <c r="BH1296" i="2"/>
  <c r="BG1296" i="2"/>
  <c r="AB1296" i="2"/>
  <c r="Z1296" i="2"/>
  <c r="X1296" i="2"/>
  <c r="BL1296" i="2"/>
  <c r="N1296" i="2"/>
  <c r="BF1296" i="2" s="1"/>
  <c r="BJ1238" i="2"/>
  <c r="BI1238" i="2"/>
  <c r="BH1238" i="2"/>
  <c r="BG1238" i="2"/>
  <c r="AB1238" i="2"/>
  <c r="Z1238" i="2"/>
  <c r="X1238" i="2"/>
  <c r="BL1238" i="2"/>
  <c r="N1238" i="2"/>
  <c r="BF1238" i="2" s="1"/>
  <c r="BJ1235" i="2"/>
  <c r="BI1235" i="2"/>
  <c r="BH1235" i="2"/>
  <c r="BG1235" i="2"/>
  <c r="AB1235" i="2"/>
  <c r="Z1235" i="2"/>
  <c r="X1235" i="2"/>
  <c r="BL1235" i="2"/>
  <c r="N1235" i="2"/>
  <c r="BF1235" i="2" s="1"/>
  <c r="BJ1232" i="2"/>
  <c r="BI1232" i="2"/>
  <c r="BH1232" i="2"/>
  <c r="BG1232" i="2"/>
  <c r="AB1232" i="2"/>
  <c r="Z1232" i="2"/>
  <c r="X1232" i="2"/>
  <c r="BL1232" i="2"/>
  <c r="N1232" i="2"/>
  <c r="BF1232" i="2" s="1"/>
  <c r="BJ1225" i="2"/>
  <c r="BI1225" i="2"/>
  <c r="BH1225" i="2"/>
  <c r="BG1225" i="2"/>
  <c r="AB1225" i="2"/>
  <c r="Z1225" i="2"/>
  <c r="X1225" i="2"/>
  <c r="BL1225" i="2"/>
  <c r="N1225" i="2"/>
  <c r="BF1225" i="2" s="1"/>
  <c r="BJ1220" i="2"/>
  <c r="BI1220" i="2"/>
  <c r="BH1220" i="2"/>
  <c r="BG1220" i="2"/>
  <c r="AB1220" i="2"/>
  <c r="Z1220" i="2"/>
  <c r="X1220" i="2"/>
  <c r="BL1220" i="2"/>
  <c r="N1220" i="2"/>
  <c r="BF1220" i="2" s="1"/>
  <c r="BJ1214" i="2"/>
  <c r="BI1214" i="2"/>
  <c r="BH1214" i="2"/>
  <c r="BG1214" i="2"/>
  <c r="AB1214" i="2"/>
  <c r="Z1214" i="2"/>
  <c r="X1214" i="2"/>
  <c r="BL1214" i="2"/>
  <c r="N1214" i="2"/>
  <c r="BF1214" i="2" s="1"/>
  <c r="BJ1211" i="2"/>
  <c r="BI1211" i="2"/>
  <c r="BH1211" i="2"/>
  <c r="BG1211" i="2"/>
  <c r="AB1211" i="2"/>
  <c r="Z1211" i="2"/>
  <c r="X1211" i="2"/>
  <c r="BL1211" i="2"/>
  <c r="N1211" i="2"/>
  <c r="BF1211" i="2" s="1"/>
  <c r="BJ1207" i="2"/>
  <c r="BI1207" i="2"/>
  <c r="BH1207" i="2"/>
  <c r="BG1207" i="2"/>
  <c r="AB1207" i="2"/>
  <c r="Z1207" i="2"/>
  <c r="X1207" i="2"/>
  <c r="BL1207" i="2"/>
  <c r="N1207" i="2"/>
  <c r="BF1207" i="2" s="1"/>
  <c r="BJ1204" i="2"/>
  <c r="BI1204" i="2"/>
  <c r="BH1204" i="2"/>
  <c r="BG1204" i="2"/>
  <c r="AB1204" i="2"/>
  <c r="Z1204" i="2"/>
  <c r="X1204" i="2"/>
  <c r="BL1204" i="2"/>
  <c r="N1204" i="2"/>
  <c r="BF1204" i="2" s="1"/>
  <c r="BJ1200" i="2"/>
  <c r="BI1200" i="2"/>
  <c r="BH1200" i="2"/>
  <c r="BG1200" i="2"/>
  <c r="AB1200" i="2"/>
  <c r="Z1200" i="2"/>
  <c r="X1200" i="2"/>
  <c r="BL1200" i="2"/>
  <c r="N1200" i="2"/>
  <c r="BF1200" i="2" s="1"/>
  <c r="BJ1196" i="2"/>
  <c r="BI1196" i="2"/>
  <c r="BH1196" i="2"/>
  <c r="BG1196" i="2"/>
  <c r="AB1196" i="2"/>
  <c r="Z1196" i="2"/>
  <c r="X1196" i="2"/>
  <c r="BL1196" i="2"/>
  <c r="N1196" i="2"/>
  <c r="BF1196" i="2" s="1"/>
  <c r="BJ1189" i="2"/>
  <c r="BI1189" i="2"/>
  <c r="BH1189" i="2"/>
  <c r="BG1189" i="2"/>
  <c r="AB1189" i="2"/>
  <c r="Z1189" i="2"/>
  <c r="X1189" i="2"/>
  <c r="BL1189" i="2"/>
  <c r="N1189" i="2"/>
  <c r="BF1189" i="2" s="1"/>
  <c r="BJ1180" i="2"/>
  <c r="BI1180" i="2"/>
  <c r="BH1180" i="2"/>
  <c r="BG1180" i="2"/>
  <c r="AB1180" i="2"/>
  <c r="Z1180" i="2"/>
  <c r="X1180" i="2"/>
  <c r="BL1180" i="2"/>
  <c r="N1180" i="2"/>
  <c r="BF1180" i="2" s="1"/>
  <c r="BJ1174" i="2"/>
  <c r="BI1174" i="2"/>
  <c r="BH1174" i="2"/>
  <c r="BG1174" i="2"/>
  <c r="AB1174" i="2"/>
  <c r="Z1174" i="2"/>
  <c r="X1174" i="2"/>
  <c r="BL1174" i="2"/>
  <c r="N1174" i="2"/>
  <c r="BF1174" i="2" s="1"/>
  <c r="BJ1170" i="2"/>
  <c r="BI1170" i="2"/>
  <c r="BH1170" i="2"/>
  <c r="BG1170" i="2"/>
  <c r="AB1170" i="2"/>
  <c r="Z1170" i="2"/>
  <c r="X1170" i="2"/>
  <c r="BL1170" i="2"/>
  <c r="N1170" i="2"/>
  <c r="BF1170" i="2" s="1"/>
  <c r="BJ1158" i="2"/>
  <c r="BI1158" i="2"/>
  <c r="BH1158" i="2"/>
  <c r="BG1158" i="2"/>
  <c r="AB1158" i="2"/>
  <c r="Z1158" i="2"/>
  <c r="X1158" i="2"/>
  <c r="BL1158" i="2"/>
  <c r="N1158" i="2"/>
  <c r="BF1158" i="2" s="1"/>
  <c r="BJ1154" i="2"/>
  <c r="BI1154" i="2"/>
  <c r="BH1154" i="2"/>
  <c r="BG1154" i="2"/>
  <c r="AB1154" i="2"/>
  <c r="Z1154" i="2"/>
  <c r="X1154" i="2"/>
  <c r="BL1154" i="2"/>
  <c r="N1154" i="2"/>
  <c r="BF1154" i="2" s="1"/>
  <c r="BJ1143" i="2"/>
  <c r="BI1143" i="2"/>
  <c r="BH1143" i="2"/>
  <c r="BG1143" i="2"/>
  <c r="AB1143" i="2"/>
  <c r="Z1143" i="2"/>
  <c r="X1143" i="2"/>
  <c r="BL1143" i="2"/>
  <c r="N1143" i="2"/>
  <c r="BF1143" i="2" s="1"/>
  <c r="BJ1135" i="2"/>
  <c r="BI1135" i="2"/>
  <c r="BH1135" i="2"/>
  <c r="BG1135" i="2"/>
  <c r="AB1135" i="2"/>
  <c r="Z1135" i="2"/>
  <c r="X1135" i="2"/>
  <c r="BL1135" i="2"/>
  <c r="N1135" i="2"/>
  <c r="BF1135" i="2" s="1"/>
  <c r="BJ1124" i="2"/>
  <c r="BI1124" i="2"/>
  <c r="BH1124" i="2"/>
  <c r="BG1124" i="2"/>
  <c r="AB1124" i="2"/>
  <c r="Z1124" i="2"/>
  <c r="X1124" i="2"/>
  <c r="BL1124" i="2"/>
  <c r="N1124" i="2"/>
  <c r="BF1124" i="2" s="1"/>
  <c r="BJ1108" i="2"/>
  <c r="BI1108" i="2"/>
  <c r="BH1108" i="2"/>
  <c r="BG1108" i="2"/>
  <c r="AB1108" i="2"/>
  <c r="Z1108" i="2"/>
  <c r="X1108" i="2"/>
  <c r="BL1108" i="2"/>
  <c r="N1108" i="2"/>
  <c r="BF1108" i="2" s="1"/>
  <c r="BJ1090" i="2"/>
  <c r="BI1090" i="2"/>
  <c r="BH1090" i="2"/>
  <c r="BG1090" i="2"/>
  <c r="AB1090" i="2"/>
  <c r="Z1090" i="2"/>
  <c r="X1090" i="2"/>
  <c r="BL1090" i="2"/>
  <c r="N1090" i="2"/>
  <c r="BF1090" i="2" s="1"/>
  <c r="BJ1079" i="2"/>
  <c r="BI1079" i="2"/>
  <c r="BH1079" i="2"/>
  <c r="BG1079" i="2"/>
  <c r="AB1079" i="2"/>
  <c r="Z1079" i="2"/>
  <c r="X1079" i="2"/>
  <c r="BL1079" i="2"/>
  <c r="N1079" i="2"/>
  <c r="BF1079" i="2" s="1"/>
  <c r="BJ1074" i="2"/>
  <c r="BI1074" i="2"/>
  <c r="BH1074" i="2"/>
  <c r="BG1074" i="2"/>
  <c r="AB1074" i="2"/>
  <c r="Z1074" i="2"/>
  <c r="X1074" i="2"/>
  <c r="BL1074" i="2"/>
  <c r="N1074" i="2"/>
  <c r="BF1074" i="2" s="1"/>
  <c r="BJ1057" i="2"/>
  <c r="BI1057" i="2"/>
  <c r="BH1057" i="2"/>
  <c r="BG1057" i="2"/>
  <c r="AB1057" i="2"/>
  <c r="Z1057" i="2"/>
  <c r="X1057" i="2"/>
  <c r="BL1057" i="2"/>
  <c r="N1057" i="2"/>
  <c r="BF1057" i="2" s="1"/>
  <c r="BJ1052" i="2"/>
  <c r="BI1052" i="2"/>
  <c r="BH1052" i="2"/>
  <c r="BG1052" i="2"/>
  <c r="AB1052" i="2"/>
  <c r="Z1052" i="2"/>
  <c r="X1052" i="2"/>
  <c r="BL1052" i="2"/>
  <c r="N1052" i="2"/>
  <c r="BF1052" i="2" s="1"/>
  <c r="BJ1047" i="2"/>
  <c r="BI1047" i="2"/>
  <c r="BH1047" i="2"/>
  <c r="BG1047" i="2"/>
  <c r="AB1047" i="2"/>
  <c r="Z1047" i="2"/>
  <c r="X1047" i="2"/>
  <c r="BL1047" i="2"/>
  <c r="N1047" i="2"/>
  <c r="BF1047" i="2" s="1"/>
  <c r="BJ1039" i="2"/>
  <c r="BI1039" i="2"/>
  <c r="BH1039" i="2"/>
  <c r="BG1039" i="2"/>
  <c r="AB1039" i="2"/>
  <c r="Z1039" i="2"/>
  <c r="X1039" i="2"/>
  <c r="BL1039" i="2"/>
  <c r="N1039" i="2"/>
  <c r="BF1039" i="2" s="1"/>
  <c r="BJ1035" i="2"/>
  <c r="BI1035" i="2"/>
  <c r="BH1035" i="2"/>
  <c r="BG1035" i="2"/>
  <c r="AB1035" i="2"/>
  <c r="Z1035" i="2"/>
  <c r="X1035" i="2"/>
  <c r="BL1035" i="2"/>
  <c r="N1035" i="2"/>
  <c r="BF1035" i="2" s="1"/>
  <c r="BJ1022" i="2"/>
  <c r="BI1022" i="2"/>
  <c r="BH1022" i="2"/>
  <c r="BG1022" i="2"/>
  <c r="AB1022" i="2"/>
  <c r="Z1022" i="2"/>
  <c r="X1022" i="2"/>
  <c r="BL1022" i="2"/>
  <c r="N1022" i="2"/>
  <c r="BF1022" i="2" s="1"/>
  <c r="BJ1016" i="2"/>
  <c r="BI1016" i="2"/>
  <c r="BH1016" i="2"/>
  <c r="BG1016" i="2"/>
  <c r="AB1016" i="2"/>
  <c r="Z1016" i="2"/>
  <c r="X1016" i="2"/>
  <c r="BL1016" i="2"/>
  <c r="N1016" i="2"/>
  <c r="BF1016" i="2" s="1"/>
  <c r="BJ999" i="2"/>
  <c r="BI999" i="2"/>
  <c r="BH999" i="2"/>
  <c r="BG999" i="2"/>
  <c r="AB999" i="2"/>
  <c r="Z999" i="2"/>
  <c r="X999" i="2"/>
  <c r="BL999" i="2"/>
  <c r="N999" i="2"/>
  <c r="BF999" i="2" s="1"/>
  <c r="BJ996" i="2"/>
  <c r="BI996" i="2"/>
  <c r="BH996" i="2"/>
  <c r="BG996" i="2"/>
  <c r="AB996" i="2"/>
  <c r="Z996" i="2"/>
  <c r="X996" i="2"/>
  <c r="BL996" i="2"/>
  <c r="N996" i="2"/>
  <c r="BF996" i="2" s="1"/>
  <c r="BJ995" i="2"/>
  <c r="BI995" i="2"/>
  <c r="BH995" i="2"/>
  <c r="BG995" i="2"/>
  <c r="AB995" i="2"/>
  <c r="Z995" i="2"/>
  <c r="X995" i="2"/>
  <c r="BL995" i="2"/>
  <c r="N995" i="2"/>
  <c r="BF995" i="2" s="1"/>
  <c r="BJ993" i="2"/>
  <c r="BI993" i="2"/>
  <c r="BH993" i="2"/>
  <c r="BG993" i="2"/>
  <c r="AB993" i="2"/>
  <c r="Z993" i="2"/>
  <c r="X993" i="2"/>
  <c r="BL993" i="2"/>
  <c r="N993" i="2"/>
  <c r="BF993" i="2" s="1"/>
  <c r="BJ987" i="2"/>
  <c r="BI987" i="2"/>
  <c r="BH987" i="2"/>
  <c r="BG987" i="2"/>
  <c r="AB987" i="2"/>
  <c r="Z987" i="2"/>
  <c r="X987" i="2"/>
  <c r="BL987" i="2"/>
  <c r="N987" i="2"/>
  <c r="BF987" i="2" s="1"/>
  <c r="BJ982" i="2"/>
  <c r="BI982" i="2"/>
  <c r="BH982" i="2"/>
  <c r="BG982" i="2"/>
  <c r="AB982" i="2"/>
  <c r="Z982" i="2"/>
  <c r="X982" i="2"/>
  <c r="BL982" i="2"/>
  <c r="N982" i="2"/>
  <c r="BF982" i="2" s="1"/>
  <c r="BJ974" i="2"/>
  <c r="BI974" i="2"/>
  <c r="BH974" i="2"/>
  <c r="BG974" i="2"/>
  <c r="AB974" i="2"/>
  <c r="Z974" i="2"/>
  <c r="X974" i="2"/>
  <c r="BL974" i="2"/>
  <c r="N974" i="2"/>
  <c r="BF974" i="2" s="1"/>
  <c r="BJ970" i="2"/>
  <c r="BI970" i="2"/>
  <c r="BH970" i="2"/>
  <c r="BG970" i="2"/>
  <c r="AB970" i="2"/>
  <c r="Z970" i="2"/>
  <c r="X970" i="2"/>
  <c r="BL970" i="2"/>
  <c r="N970" i="2"/>
  <c r="BF970" i="2" s="1"/>
  <c r="BJ966" i="2"/>
  <c r="BI966" i="2"/>
  <c r="BH966" i="2"/>
  <c r="BG966" i="2"/>
  <c r="AB966" i="2"/>
  <c r="Z966" i="2"/>
  <c r="Z965" i="2" s="1"/>
  <c r="X966" i="2"/>
  <c r="BL966" i="2"/>
  <c r="N966" i="2"/>
  <c r="BF966" i="2" s="1"/>
  <c r="BJ961" i="2"/>
  <c r="BI961" i="2"/>
  <c r="BH961" i="2"/>
  <c r="BG961" i="2"/>
  <c r="AB961" i="2"/>
  <c r="Z961" i="2"/>
  <c r="X961" i="2"/>
  <c r="BL961" i="2"/>
  <c r="N961" i="2"/>
  <c r="BF961" i="2" s="1"/>
  <c r="BJ957" i="2"/>
  <c r="BI957" i="2"/>
  <c r="BH957" i="2"/>
  <c r="BG957" i="2"/>
  <c r="AB957" i="2"/>
  <c r="Z957" i="2"/>
  <c r="X957" i="2"/>
  <c r="BL957" i="2"/>
  <c r="N957" i="2"/>
  <c r="BF957" i="2" s="1"/>
  <c r="BJ951" i="2"/>
  <c r="BI951" i="2"/>
  <c r="BH951" i="2"/>
  <c r="BG951" i="2"/>
  <c r="AB951" i="2"/>
  <c r="Z951" i="2"/>
  <c r="X951" i="2"/>
  <c r="BL951" i="2"/>
  <c r="N951" i="2"/>
  <c r="BF951" i="2" s="1"/>
  <c r="BJ945" i="2"/>
  <c r="BI945" i="2"/>
  <c r="BH945" i="2"/>
  <c r="BG945" i="2"/>
  <c r="AB945" i="2"/>
  <c r="Z945" i="2"/>
  <c r="X945" i="2"/>
  <c r="BL945" i="2"/>
  <c r="N945" i="2"/>
  <c r="BF945" i="2" s="1"/>
  <c r="BJ916" i="2"/>
  <c r="BI916" i="2"/>
  <c r="BH916" i="2"/>
  <c r="BG916" i="2"/>
  <c r="AB916" i="2"/>
  <c r="Z916" i="2"/>
  <c r="X916" i="2"/>
  <c r="BL916" i="2"/>
  <c r="N916" i="2"/>
  <c r="BF916" i="2" s="1"/>
  <c r="BJ902" i="2"/>
  <c r="BI902" i="2"/>
  <c r="BH902" i="2"/>
  <c r="BG902" i="2"/>
  <c r="AB902" i="2"/>
  <c r="Z902" i="2"/>
  <c r="X902" i="2"/>
  <c r="BL902" i="2"/>
  <c r="N902" i="2"/>
  <c r="BF902" i="2" s="1"/>
  <c r="BJ896" i="2"/>
  <c r="BI896" i="2"/>
  <c r="BH896" i="2"/>
  <c r="BG896" i="2"/>
  <c r="AB896" i="2"/>
  <c r="Z896" i="2"/>
  <c r="X896" i="2"/>
  <c r="BL896" i="2"/>
  <c r="N896" i="2"/>
  <c r="BF896" i="2" s="1"/>
  <c r="BJ877" i="2"/>
  <c r="BI877" i="2"/>
  <c r="BH877" i="2"/>
  <c r="BG877" i="2"/>
  <c r="AB877" i="2"/>
  <c r="Z877" i="2"/>
  <c r="X877" i="2"/>
  <c r="BL877" i="2"/>
  <c r="N877" i="2"/>
  <c r="BF877" i="2" s="1"/>
  <c r="BJ876" i="2"/>
  <c r="BI876" i="2"/>
  <c r="BH876" i="2"/>
  <c r="BG876" i="2"/>
  <c r="AB876" i="2"/>
  <c r="Z876" i="2"/>
  <c r="X876" i="2"/>
  <c r="BL876" i="2"/>
  <c r="N876" i="2"/>
  <c r="BF876" i="2" s="1"/>
  <c r="BJ866" i="2"/>
  <c r="BI866" i="2"/>
  <c r="BH866" i="2"/>
  <c r="BG866" i="2"/>
  <c r="AB866" i="2"/>
  <c r="Z866" i="2"/>
  <c r="X866" i="2"/>
  <c r="BL866" i="2"/>
  <c r="N866" i="2"/>
  <c r="BF866" i="2" s="1"/>
  <c r="BJ863" i="2"/>
  <c r="BI863" i="2"/>
  <c r="BH863" i="2"/>
  <c r="BG863" i="2"/>
  <c r="AB863" i="2"/>
  <c r="Z863" i="2"/>
  <c r="X863" i="2"/>
  <c r="BL863" i="2"/>
  <c r="N863" i="2"/>
  <c r="BF863" i="2" s="1"/>
  <c r="BJ861" i="2"/>
  <c r="BI861" i="2"/>
  <c r="BH861" i="2"/>
  <c r="BG861" i="2"/>
  <c r="AB861" i="2"/>
  <c r="Z861" i="2"/>
  <c r="X861" i="2"/>
  <c r="BL861" i="2"/>
  <c r="N861" i="2"/>
  <c r="BF861" i="2" s="1"/>
  <c r="BJ858" i="2"/>
  <c r="BI858" i="2"/>
  <c r="BH858" i="2"/>
  <c r="BG858" i="2"/>
  <c r="AB858" i="2"/>
  <c r="Z858" i="2"/>
  <c r="X858" i="2"/>
  <c r="BL858" i="2"/>
  <c r="N858" i="2"/>
  <c r="BF858" i="2" s="1"/>
  <c r="BJ809" i="2"/>
  <c r="BI809" i="2"/>
  <c r="BH809" i="2"/>
  <c r="BG809" i="2"/>
  <c r="AB809" i="2"/>
  <c r="Z809" i="2"/>
  <c r="X809" i="2"/>
  <c r="BL809" i="2"/>
  <c r="N809" i="2"/>
  <c r="BF809" i="2" s="1"/>
  <c r="BJ801" i="2"/>
  <c r="BI801" i="2"/>
  <c r="BH801" i="2"/>
  <c r="BG801" i="2"/>
  <c r="AB801" i="2"/>
  <c r="Z801" i="2"/>
  <c r="X801" i="2"/>
  <c r="BL801" i="2"/>
  <c r="N801" i="2"/>
  <c r="BF801" i="2" s="1"/>
  <c r="BJ800" i="2"/>
  <c r="BI800" i="2"/>
  <c r="BH800" i="2"/>
  <c r="BG800" i="2"/>
  <c r="AB800" i="2"/>
  <c r="Z800" i="2"/>
  <c r="X800" i="2"/>
  <c r="BL800" i="2"/>
  <c r="N800" i="2"/>
  <c r="BF800" i="2" s="1"/>
  <c r="BJ788" i="2"/>
  <c r="BI788" i="2"/>
  <c r="BH788" i="2"/>
  <c r="BG788" i="2"/>
  <c r="AB788" i="2"/>
  <c r="Z788" i="2"/>
  <c r="X788" i="2"/>
  <c r="BL788" i="2"/>
  <c r="N788" i="2"/>
  <c r="BF788" i="2" s="1"/>
  <c r="BJ674" i="2"/>
  <c r="BI674" i="2"/>
  <c r="BH674" i="2"/>
  <c r="BG674" i="2"/>
  <c r="AB674" i="2"/>
  <c r="Z674" i="2"/>
  <c r="X674" i="2"/>
  <c r="BL674" i="2"/>
  <c r="N674" i="2"/>
  <c r="BF674" i="2" s="1"/>
  <c r="BJ670" i="2"/>
  <c r="BI670" i="2"/>
  <c r="BH670" i="2"/>
  <c r="BG670" i="2"/>
  <c r="AB670" i="2"/>
  <c r="Z670" i="2"/>
  <c r="X670" i="2"/>
  <c r="BL670" i="2"/>
  <c r="N670" i="2"/>
  <c r="BF670" i="2" s="1"/>
  <c r="BJ596" i="2"/>
  <c r="BI596" i="2"/>
  <c r="BH596" i="2"/>
  <c r="BG596" i="2"/>
  <c r="AB596" i="2"/>
  <c r="Z596" i="2"/>
  <c r="X596" i="2"/>
  <c r="BL596" i="2"/>
  <c r="N596" i="2"/>
  <c r="BF596" i="2" s="1"/>
  <c r="BJ545" i="2"/>
  <c r="BI545" i="2"/>
  <c r="BH545" i="2"/>
  <c r="BG545" i="2"/>
  <c r="AB545" i="2"/>
  <c r="Z545" i="2"/>
  <c r="X545" i="2"/>
  <c r="BL545" i="2"/>
  <c r="N545" i="2"/>
  <c r="BF545" i="2" s="1"/>
  <c r="BJ496" i="2"/>
  <c r="BI496" i="2"/>
  <c r="BH496" i="2"/>
  <c r="BG496" i="2"/>
  <c r="AB496" i="2"/>
  <c r="Z496" i="2"/>
  <c r="X496" i="2"/>
  <c r="BL496" i="2"/>
  <c r="N496" i="2"/>
  <c r="BF496" i="2" s="1"/>
  <c r="BJ493" i="2"/>
  <c r="BI493" i="2"/>
  <c r="BH493" i="2"/>
  <c r="BG493" i="2"/>
  <c r="AB493" i="2"/>
  <c r="Z493" i="2"/>
  <c r="X493" i="2"/>
  <c r="BL493" i="2"/>
  <c r="N493" i="2"/>
  <c r="BF493" i="2" s="1"/>
  <c r="BJ489" i="2"/>
  <c r="BI489" i="2"/>
  <c r="BH489" i="2"/>
  <c r="BG489" i="2"/>
  <c r="AB489" i="2"/>
  <c r="Z489" i="2"/>
  <c r="X489" i="2"/>
  <c r="BL489" i="2"/>
  <c r="N489" i="2"/>
  <c r="BF489" i="2" s="1"/>
  <c r="BJ470" i="2"/>
  <c r="BI470" i="2"/>
  <c r="BH470" i="2"/>
  <c r="BG470" i="2"/>
  <c r="AB470" i="2"/>
  <c r="Z470" i="2"/>
  <c r="X470" i="2"/>
  <c r="BL470" i="2"/>
  <c r="N470" i="2"/>
  <c r="BF470" i="2" s="1"/>
  <c r="BJ348" i="2"/>
  <c r="BI348" i="2"/>
  <c r="BH348" i="2"/>
  <c r="BG348" i="2"/>
  <c r="AB348" i="2"/>
  <c r="Z348" i="2"/>
  <c r="X348" i="2"/>
  <c r="BL348" i="2"/>
  <c r="N348" i="2"/>
  <c r="BF348" i="2" s="1"/>
  <c r="BJ333" i="2"/>
  <c r="BI333" i="2"/>
  <c r="BH333" i="2"/>
  <c r="BG333" i="2"/>
  <c r="AB333" i="2"/>
  <c r="Z333" i="2"/>
  <c r="X333" i="2"/>
  <c r="BL333" i="2"/>
  <c r="N333" i="2"/>
  <c r="BF333" i="2" s="1"/>
  <c r="BJ329" i="2"/>
  <c r="BI329" i="2"/>
  <c r="BH329" i="2"/>
  <c r="BG329" i="2"/>
  <c r="AB329" i="2"/>
  <c r="Z329" i="2"/>
  <c r="X329" i="2"/>
  <c r="BL329" i="2"/>
  <c r="N329" i="2"/>
  <c r="BF329" i="2" s="1"/>
  <c r="BJ322" i="2"/>
  <c r="BI322" i="2"/>
  <c r="BH322" i="2"/>
  <c r="BG322" i="2"/>
  <c r="AB322" i="2"/>
  <c r="Z322" i="2"/>
  <c r="X322" i="2"/>
  <c r="BL322" i="2"/>
  <c r="N322" i="2"/>
  <c r="BF322" i="2" s="1"/>
  <c r="BJ313" i="2"/>
  <c r="BI313" i="2"/>
  <c r="BH313" i="2"/>
  <c r="BG313" i="2"/>
  <c r="AB313" i="2"/>
  <c r="Z313" i="2"/>
  <c r="X313" i="2"/>
  <c r="BL313" i="2"/>
  <c r="N313" i="2"/>
  <c r="BF313" i="2" s="1"/>
  <c r="BJ304" i="2"/>
  <c r="BI304" i="2"/>
  <c r="BH304" i="2"/>
  <c r="BG304" i="2"/>
  <c r="AB304" i="2"/>
  <c r="Z304" i="2"/>
  <c r="X304" i="2"/>
  <c r="BL304" i="2"/>
  <c r="N304" i="2"/>
  <c r="BF304" i="2" s="1"/>
  <c r="BJ298" i="2"/>
  <c r="BI298" i="2"/>
  <c r="BH298" i="2"/>
  <c r="BG298" i="2"/>
  <c r="AB298" i="2"/>
  <c r="Z298" i="2"/>
  <c r="X298" i="2"/>
  <c r="BL298" i="2"/>
  <c r="N298" i="2"/>
  <c r="BF298" i="2" s="1"/>
  <c r="BJ289" i="2"/>
  <c r="BI289" i="2"/>
  <c r="BH289" i="2"/>
  <c r="BG289" i="2"/>
  <c r="AB289" i="2"/>
  <c r="Z289" i="2"/>
  <c r="X289" i="2"/>
  <c r="BL289" i="2"/>
  <c r="N289" i="2"/>
  <c r="BF289" i="2" s="1"/>
  <c r="BJ283" i="2"/>
  <c r="BI283" i="2"/>
  <c r="BH283" i="2"/>
  <c r="BG283" i="2"/>
  <c r="AB283" i="2"/>
  <c r="Z283" i="2"/>
  <c r="X283" i="2"/>
  <c r="BL283" i="2"/>
  <c r="N283" i="2"/>
  <c r="BF283" i="2" s="1"/>
  <c r="BJ271" i="2"/>
  <c r="BI271" i="2"/>
  <c r="BH271" i="2"/>
  <c r="BG271" i="2"/>
  <c r="AB271" i="2"/>
  <c r="Z271" i="2"/>
  <c r="X271" i="2"/>
  <c r="BL271" i="2"/>
  <c r="N271" i="2"/>
  <c r="BF271" i="2" s="1"/>
  <c r="BJ266" i="2"/>
  <c r="BI266" i="2"/>
  <c r="BH266" i="2"/>
  <c r="BG266" i="2"/>
  <c r="AB266" i="2"/>
  <c r="Z266" i="2"/>
  <c r="X266" i="2"/>
  <c r="BL266" i="2"/>
  <c r="N266" i="2"/>
  <c r="BF266" i="2" s="1"/>
  <c r="BJ263" i="2"/>
  <c r="BI263" i="2"/>
  <c r="BH263" i="2"/>
  <c r="BG263" i="2"/>
  <c r="AB263" i="2"/>
  <c r="Z263" i="2"/>
  <c r="X263" i="2"/>
  <c r="BL263" i="2"/>
  <c r="N263" i="2"/>
  <c r="BF263" i="2" s="1"/>
  <c r="BJ257" i="2"/>
  <c r="BI257" i="2"/>
  <c r="BH257" i="2"/>
  <c r="BG257" i="2"/>
  <c r="AB257" i="2"/>
  <c r="Z257" i="2"/>
  <c r="X257" i="2"/>
  <c r="BL257" i="2"/>
  <c r="N257" i="2"/>
  <c r="BF257" i="2" s="1"/>
  <c r="BJ254" i="2"/>
  <c r="BI254" i="2"/>
  <c r="BH254" i="2"/>
  <c r="BG254" i="2"/>
  <c r="AB254" i="2"/>
  <c r="Z254" i="2"/>
  <c r="X254" i="2"/>
  <c r="BL254" i="2"/>
  <c r="N254" i="2"/>
  <c r="BF254" i="2" s="1"/>
  <c r="BJ252" i="2"/>
  <c r="BI252" i="2"/>
  <c r="BH252" i="2"/>
  <c r="BG252" i="2"/>
  <c r="AB252" i="2"/>
  <c r="Z252" i="2"/>
  <c r="X252" i="2"/>
  <c r="BL252" i="2"/>
  <c r="N252" i="2"/>
  <c r="BF252" i="2" s="1"/>
  <c r="BJ248" i="2"/>
  <c r="BI248" i="2"/>
  <c r="BH248" i="2"/>
  <c r="BG248" i="2"/>
  <c r="AB248" i="2"/>
  <c r="Z248" i="2"/>
  <c r="X248" i="2"/>
  <c r="BL248" i="2"/>
  <c r="N248" i="2"/>
  <c r="BF248" i="2" s="1"/>
  <c r="BJ243" i="2"/>
  <c r="BI243" i="2"/>
  <c r="BH243" i="2"/>
  <c r="BG243" i="2"/>
  <c r="AB243" i="2"/>
  <c r="Z243" i="2"/>
  <c r="X243" i="2"/>
  <c r="BL243" i="2"/>
  <c r="N243" i="2"/>
  <c r="BF243" i="2" s="1"/>
  <c r="BJ239" i="2"/>
  <c r="BI239" i="2"/>
  <c r="BH239" i="2"/>
  <c r="BG239" i="2"/>
  <c r="AB239" i="2"/>
  <c r="Z239" i="2"/>
  <c r="X239" i="2"/>
  <c r="BL239" i="2"/>
  <c r="N239" i="2"/>
  <c r="BF239" i="2" s="1"/>
  <c r="BJ233" i="2"/>
  <c r="BI233" i="2"/>
  <c r="BH233" i="2"/>
  <c r="BG233" i="2"/>
  <c r="AB233" i="2"/>
  <c r="Z233" i="2"/>
  <c r="X233" i="2"/>
  <c r="BL233" i="2"/>
  <c r="N233" i="2"/>
  <c r="BF233" i="2" s="1"/>
  <c r="BJ227" i="2"/>
  <c r="BI227" i="2"/>
  <c r="BH227" i="2"/>
  <c r="BG227" i="2"/>
  <c r="AB227" i="2"/>
  <c r="Z227" i="2"/>
  <c r="X227" i="2"/>
  <c r="BL227" i="2"/>
  <c r="N227" i="2"/>
  <c r="BF227" i="2" s="1"/>
  <c r="BJ224" i="2"/>
  <c r="BI224" i="2"/>
  <c r="BH224" i="2"/>
  <c r="BG224" i="2"/>
  <c r="AB224" i="2"/>
  <c r="Z224" i="2"/>
  <c r="X224" i="2"/>
  <c r="BL224" i="2"/>
  <c r="N224" i="2"/>
  <c r="BF224" i="2" s="1"/>
  <c r="BJ221" i="2"/>
  <c r="BI221" i="2"/>
  <c r="BH221" i="2"/>
  <c r="BG221" i="2"/>
  <c r="AB221" i="2"/>
  <c r="Z221" i="2"/>
  <c r="X221" i="2"/>
  <c r="BL221" i="2"/>
  <c r="N221" i="2"/>
  <c r="BF221" i="2" s="1"/>
  <c r="BJ213" i="2"/>
  <c r="BI213" i="2"/>
  <c r="BH213" i="2"/>
  <c r="BG213" i="2"/>
  <c r="AB213" i="2"/>
  <c r="Z213" i="2"/>
  <c r="X213" i="2"/>
  <c r="BL213" i="2"/>
  <c r="N213" i="2"/>
  <c r="BF213" i="2" s="1"/>
  <c r="BJ208" i="2"/>
  <c r="BI208" i="2"/>
  <c r="BH208" i="2"/>
  <c r="BG208" i="2"/>
  <c r="AB208" i="2"/>
  <c r="Z208" i="2"/>
  <c r="X208" i="2"/>
  <c r="BL208" i="2"/>
  <c r="N208" i="2"/>
  <c r="BF208" i="2" s="1"/>
  <c r="BJ204" i="2"/>
  <c r="BI204" i="2"/>
  <c r="BH204" i="2"/>
  <c r="BG204" i="2"/>
  <c r="AB204" i="2"/>
  <c r="Z204" i="2"/>
  <c r="X204" i="2"/>
  <c r="BL204" i="2"/>
  <c r="N204" i="2"/>
  <c r="BF204" i="2" s="1"/>
  <c r="BJ202" i="2"/>
  <c r="BI202" i="2"/>
  <c r="BH202" i="2"/>
  <c r="BG202" i="2"/>
  <c r="AB202" i="2"/>
  <c r="Z202" i="2"/>
  <c r="X202" i="2"/>
  <c r="BL202" i="2"/>
  <c r="N202" i="2"/>
  <c r="BF202" i="2" s="1"/>
  <c r="BJ198" i="2"/>
  <c r="BI198" i="2"/>
  <c r="BH198" i="2"/>
  <c r="BG198" i="2"/>
  <c r="AB198" i="2"/>
  <c r="Z198" i="2"/>
  <c r="X198" i="2"/>
  <c r="BL198" i="2"/>
  <c r="N198" i="2"/>
  <c r="BF198" i="2" s="1"/>
  <c r="BJ194" i="2"/>
  <c r="BI194" i="2"/>
  <c r="BH194" i="2"/>
  <c r="BG194" i="2"/>
  <c r="AB194" i="2"/>
  <c r="Z194" i="2"/>
  <c r="X194" i="2"/>
  <c r="BL194" i="2"/>
  <c r="N194" i="2"/>
  <c r="BF194" i="2" s="1"/>
  <c r="BJ187" i="2"/>
  <c r="BI187" i="2"/>
  <c r="BH187" i="2"/>
  <c r="BG187" i="2"/>
  <c r="AB187" i="2"/>
  <c r="Z187" i="2"/>
  <c r="X187" i="2"/>
  <c r="BL187" i="2"/>
  <c r="N187" i="2"/>
  <c r="BF187" i="2" s="1"/>
  <c r="BJ177" i="2"/>
  <c r="BI177" i="2"/>
  <c r="BH177" i="2"/>
  <c r="BG177" i="2"/>
  <c r="AB177" i="2"/>
  <c r="Z177" i="2"/>
  <c r="X177" i="2"/>
  <c r="BL177" i="2"/>
  <c r="N177" i="2"/>
  <c r="BF177" i="2" s="1"/>
  <c r="BJ175" i="2"/>
  <c r="BI175" i="2"/>
  <c r="BH175" i="2"/>
  <c r="BG175" i="2"/>
  <c r="AB175" i="2"/>
  <c r="Z175" i="2"/>
  <c r="X175" i="2"/>
  <c r="BL175" i="2"/>
  <c r="N175" i="2"/>
  <c r="BF175" i="2" s="1"/>
  <c r="BJ171" i="2"/>
  <c r="BI171" i="2"/>
  <c r="BH171" i="2"/>
  <c r="BG171" i="2"/>
  <c r="AB171" i="2"/>
  <c r="Z171" i="2"/>
  <c r="X171" i="2"/>
  <c r="BL171" i="2"/>
  <c r="N171" i="2"/>
  <c r="BF171" i="2" s="1"/>
  <c r="BJ169" i="2"/>
  <c r="BI169" i="2"/>
  <c r="BH169" i="2"/>
  <c r="BG169" i="2"/>
  <c r="AB169" i="2"/>
  <c r="Z169" i="2"/>
  <c r="X169" i="2"/>
  <c r="BL169" i="2"/>
  <c r="N169" i="2"/>
  <c r="BF169" i="2" s="1"/>
  <c r="BJ166" i="2"/>
  <c r="BI166" i="2"/>
  <c r="BH166" i="2"/>
  <c r="BG166" i="2"/>
  <c r="AB166" i="2"/>
  <c r="Z166" i="2"/>
  <c r="X166" i="2"/>
  <c r="BL166" i="2"/>
  <c r="N166" i="2"/>
  <c r="BF166" i="2" s="1"/>
  <c r="BJ164" i="2"/>
  <c r="BI164" i="2"/>
  <c r="BH164" i="2"/>
  <c r="BG164" i="2"/>
  <c r="AB164" i="2"/>
  <c r="Z164" i="2"/>
  <c r="X164" i="2"/>
  <c r="BL164" i="2"/>
  <c r="N164" i="2"/>
  <c r="BF164" i="2" s="1"/>
  <c r="BJ159" i="2"/>
  <c r="BI159" i="2"/>
  <c r="BH159" i="2"/>
  <c r="BG159" i="2"/>
  <c r="AB159" i="2"/>
  <c r="Z159" i="2"/>
  <c r="X159" i="2"/>
  <c r="BL159" i="2"/>
  <c r="N159" i="2"/>
  <c r="BF159" i="2" s="1"/>
  <c r="BJ152" i="2"/>
  <c r="BI152" i="2"/>
  <c r="BH152" i="2"/>
  <c r="BG152" i="2"/>
  <c r="AB152" i="2"/>
  <c r="Z152" i="2"/>
  <c r="X152" i="2"/>
  <c r="BL152" i="2"/>
  <c r="N152" i="2"/>
  <c r="BF152" i="2" s="1"/>
  <c r="BJ148" i="2"/>
  <c r="BI148" i="2"/>
  <c r="BH148" i="2"/>
  <c r="BG148" i="2"/>
  <c r="AB148" i="2"/>
  <c r="Z148" i="2"/>
  <c r="X148" i="2"/>
  <c r="BL148" i="2"/>
  <c r="N148" i="2"/>
  <c r="BF148" i="2" s="1"/>
  <c r="BJ141" i="2"/>
  <c r="BI141" i="2"/>
  <c r="BH141" i="2"/>
  <c r="BG141" i="2"/>
  <c r="AB141" i="2"/>
  <c r="Z141" i="2"/>
  <c r="X141" i="2"/>
  <c r="BL141" i="2"/>
  <c r="N141" i="2"/>
  <c r="BF141" i="2" s="1"/>
  <c r="BJ137" i="2"/>
  <c r="BI137" i="2"/>
  <c r="BH137" i="2"/>
  <c r="BG137" i="2"/>
  <c r="AB137" i="2"/>
  <c r="Z137" i="2"/>
  <c r="X137" i="2"/>
  <c r="BL137" i="2"/>
  <c r="N137" i="2"/>
  <c r="BF137" i="2" s="1"/>
  <c r="F131" i="2"/>
  <c r="M130" i="2"/>
  <c r="F130" i="2"/>
  <c r="F128" i="2"/>
  <c r="F126" i="2"/>
  <c r="M29" i="2"/>
  <c r="AS89" i="1" s="1"/>
  <c r="F85" i="2"/>
  <c r="M84" i="2"/>
  <c r="F84" i="2"/>
  <c r="F82" i="2"/>
  <c r="F80" i="2"/>
  <c r="O22" i="2"/>
  <c r="E22" i="2"/>
  <c r="M131" i="2" s="1"/>
  <c r="O21" i="2"/>
  <c r="O10" i="2"/>
  <c r="M128" i="2" s="1"/>
  <c r="F6" i="2"/>
  <c r="F78" i="2" s="1"/>
  <c r="AK27" i="1"/>
  <c r="AM83" i="1"/>
  <c r="L83" i="1"/>
  <c r="AM82" i="1"/>
  <c r="L82" i="1"/>
  <c r="AM80" i="1"/>
  <c r="L80" i="1"/>
  <c r="L78" i="1"/>
  <c r="L77" i="1"/>
  <c r="AS88" i="1" l="1"/>
  <c r="AS87" i="1" s="1"/>
  <c r="F78" i="4"/>
  <c r="AB312" i="2"/>
  <c r="BL1411" i="2"/>
  <c r="N1411" i="2" s="1"/>
  <c r="N97" i="2" s="1"/>
  <c r="Z1419" i="2"/>
  <c r="Z1498" i="2"/>
  <c r="Z1515" i="2"/>
  <c r="Z1573" i="2"/>
  <c r="BL1585" i="2"/>
  <c r="N1585" i="2" s="1"/>
  <c r="N104" i="2" s="1"/>
  <c r="AB1677" i="2"/>
  <c r="Z2400" i="2"/>
  <c r="BL2387" i="2"/>
  <c r="N2387" i="2" s="1"/>
  <c r="X2387" i="2"/>
  <c r="M32" i="9"/>
  <c r="AV96" i="1" s="1"/>
  <c r="M33" i="9"/>
  <c r="AW96" i="1" s="1"/>
  <c r="X136" i="2"/>
  <c r="X1850" i="2"/>
  <c r="X2070" i="2"/>
  <c r="BL193" i="2"/>
  <c r="N193" i="2" s="1"/>
  <c r="N92" i="2" s="1"/>
  <c r="AB212" i="2"/>
  <c r="BL332" i="2"/>
  <c r="N332" i="2" s="1"/>
  <c r="N95" i="2" s="1"/>
  <c r="X965" i="2"/>
  <c r="X1419" i="2"/>
  <c r="X1573" i="2"/>
  <c r="Z1677" i="2"/>
  <c r="AB1814" i="2"/>
  <c r="Z1850" i="2"/>
  <c r="BL2011" i="2"/>
  <c r="N2011" i="2" s="1"/>
  <c r="N108" i="2" s="1"/>
  <c r="Z2070" i="2"/>
  <c r="BL136" i="2"/>
  <c r="N136" i="2" s="1"/>
  <c r="N91" i="2" s="1"/>
  <c r="H37" i="2"/>
  <c r="BD89" i="1" s="1"/>
  <c r="BD88" i="1" s="1"/>
  <c r="Z312" i="2"/>
  <c r="X2400" i="2"/>
  <c r="AB1411" i="2"/>
  <c r="X1498" i="2"/>
  <c r="X1515" i="2"/>
  <c r="AB1585" i="2"/>
  <c r="Z1814" i="2"/>
  <c r="AB2011" i="2"/>
  <c r="N111" i="2"/>
  <c r="H36" i="9"/>
  <c r="BD96" i="1" s="1"/>
  <c r="X121" i="9"/>
  <c r="X114" i="9" s="1"/>
  <c r="X113" i="9" s="1"/>
  <c r="AU96" i="1" s="1"/>
  <c r="H34" i="2"/>
  <c r="BA89" i="1" s="1"/>
  <c r="X193" i="2"/>
  <c r="X332" i="2"/>
  <c r="Z136" i="2"/>
  <c r="H35" i="2"/>
  <c r="BB89" i="1" s="1"/>
  <c r="BB88" i="1" s="1"/>
  <c r="Z193" i="2"/>
  <c r="X212" i="2"/>
  <c r="BL312" i="2"/>
  <c r="N312" i="2" s="1"/>
  <c r="N94" i="2" s="1"/>
  <c r="Z332" i="2"/>
  <c r="AB965" i="2"/>
  <c r="X1411" i="2"/>
  <c r="AB1419" i="2"/>
  <c r="AB1498" i="2"/>
  <c r="AB1515" i="2"/>
  <c r="AB1573" i="2"/>
  <c r="X1585" i="2"/>
  <c r="BL1677" i="2"/>
  <c r="N1677" i="2" s="1"/>
  <c r="N105" i="2" s="1"/>
  <c r="BL1814" i="2"/>
  <c r="N1814" i="2" s="1"/>
  <c r="N106" i="2" s="1"/>
  <c r="AB1850" i="2"/>
  <c r="X2011" i="2"/>
  <c r="AB2070" i="2"/>
  <c r="Z2387" i="2"/>
  <c r="AB2400" i="2"/>
  <c r="F78" i="6"/>
  <c r="Z114" i="9"/>
  <c r="Z113" i="9" s="1"/>
  <c r="H34" i="9"/>
  <c r="BB96" i="1" s="1"/>
  <c r="BL212" i="2"/>
  <c r="N212" i="2" s="1"/>
  <c r="N93" i="2" s="1"/>
  <c r="AB136" i="2"/>
  <c r="H36" i="2"/>
  <c r="BC89" i="1" s="1"/>
  <c r="BC88" i="1" s="1"/>
  <c r="AB193" i="2"/>
  <c r="Z212" i="2"/>
  <c r="X312" i="2"/>
  <c r="AB332" i="2"/>
  <c r="BL965" i="2"/>
  <c r="N965" i="2" s="1"/>
  <c r="N96" i="2" s="1"/>
  <c r="Z1411" i="2"/>
  <c r="BL1419" i="2"/>
  <c r="N1419" i="2" s="1"/>
  <c r="N100" i="2" s="1"/>
  <c r="BL1498" i="2"/>
  <c r="N1498" i="2" s="1"/>
  <c r="N101" i="2" s="1"/>
  <c r="BL1515" i="2"/>
  <c r="N1515" i="2" s="1"/>
  <c r="N102" i="2" s="1"/>
  <c r="BL1573" i="2"/>
  <c r="N1573" i="2" s="1"/>
  <c r="N103" i="2" s="1"/>
  <c r="Z1585" i="2"/>
  <c r="X1677" i="2"/>
  <c r="X1814" i="2"/>
  <c r="BL1850" i="2"/>
  <c r="N1850" i="2" s="1"/>
  <c r="N107" i="2" s="1"/>
  <c r="Z2011" i="2"/>
  <c r="BL2070" i="2"/>
  <c r="N2070" i="2" s="1"/>
  <c r="N109" i="2" s="1"/>
  <c r="AB2387" i="2"/>
  <c r="BL2400" i="2"/>
  <c r="N2400" i="2" s="1"/>
  <c r="N112" i="2" s="1"/>
  <c r="AB114" i="9"/>
  <c r="AB113" i="9" s="1"/>
  <c r="H35" i="9"/>
  <c r="BC96" i="1" s="1"/>
  <c r="BL121" i="9"/>
  <c r="N121" i="9" s="1"/>
  <c r="N92" i="9" s="1"/>
  <c r="M82" i="2"/>
  <c r="M85" i="2"/>
  <c r="F124" i="2"/>
  <c r="H33" i="2"/>
  <c r="AZ89" i="1" s="1"/>
  <c r="M33" i="2"/>
  <c r="AV89" i="1" s="1"/>
  <c r="N115" i="3"/>
  <c r="N91" i="3" s="1"/>
  <c r="BL114" i="3"/>
  <c r="H33" i="3"/>
  <c r="AZ90" i="1" s="1"/>
  <c r="M33" i="3"/>
  <c r="AV90" i="1" s="1"/>
  <c r="M34" i="2"/>
  <c r="AW89" i="1" s="1"/>
  <c r="F78" i="3"/>
  <c r="M107" i="3"/>
  <c r="M110" i="3"/>
  <c r="M34" i="3"/>
  <c r="AW90" i="1" s="1"/>
  <c r="N115" i="4"/>
  <c r="N91" i="4" s="1"/>
  <c r="BL114" i="4"/>
  <c r="M33" i="5"/>
  <c r="AV92" i="1" s="1"/>
  <c r="AT92" i="1" s="1"/>
  <c r="H33" i="5"/>
  <c r="AZ92" i="1" s="1"/>
  <c r="H33" i="6"/>
  <c r="AZ93" i="1" s="1"/>
  <c r="M33" i="6"/>
  <c r="AV93" i="1" s="1"/>
  <c r="M82" i="4"/>
  <c r="M107" i="4"/>
  <c r="M85" i="4"/>
  <c r="M110" i="4"/>
  <c r="H33" i="4"/>
  <c r="AZ91" i="1" s="1"/>
  <c r="M33" i="4"/>
  <c r="AV91" i="1" s="1"/>
  <c r="N115" i="5"/>
  <c r="N91" i="5" s="1"/>
  <c r="BL114" i="5"/>
  <c r="N115" i="6"/>
  <c r="N91" i="6" s="1"/>
  <c r="BL114" i="6"/>
  <c r="M33" i="7"/>
  <c r="AV94" i="1" s="1"/>
  <c r="AT94" i="1" s="1"/>
  <c r="H33" i="7"/>
  <c r="AZ94" i="1" s="1"/>
  <c r="M34" i="4"/>
  <c r="AW91" i="1" s="1"/>
  <c r="M82" i="5"/>
  <c r="M85" i="5"/>
  <c r="F103" i="5"/>
  <c r="H34" i="5"/>
  <c r="BA92" i="1" s="1"/>
  <c r="M107" i="6"/>
  <c r="M110" i="6"/>
  <c r="M34" i="6"/>
  <c r="AW93" i="1" s="1"/>
  <c r="M82" i="7"/>
  <c r="M85" i="7"/>
  <c r="F103" i="7"/>
  <c r="H34" i="7"/>
  <c r="BA94" i="1" s="1"/>
  <c r="H33" i="8"/>
  <c r="AZ95" i="1" s="1"/>
  <c r="M33" i="8"/>
  <c r="AV95" i="1" s="1"/>
  <c r="N115" i="9"/>
  <c r="N90" i="9" s="1"/>
  <c r="N113" i="10"/>
  <c r="N90" i="10" s="1"/>
  <c r="BL112" i="10"/>
  <c r="N115" i="7"/>
  <c r="N91" i="7" s="1"/>
  <c r="BL114" i="7"/>
  <c r="N115" i="8"/>
  <c r="N91" i="8" s="1"/>
  <c r="BL114" i="8"/>
  <c r="H32" i="10"/>
  <c r="AZ97" i="1" s="1"/>
  <c r="M32" i="10"/>
  <c r="AV97" i="1" s="1"/>
  <c r="F78" i="8"/>
  <c r="M107" i="8"/>
  <c r="M110" i="8"/>
  <c r="M34" i="8"/>
  <c r="AW95" i="1" s="1"/>
  <c r="M81" i="9"/>
  <c r="M84" i="9"/>
  <c r="F104" i="9"/>
  <c r="H32" i="9"/>
  <c r="AZ96" i="1" s="1"/>
  <c r="H33" i="9"/>
  <c r="BA96" i="1" s="1"/>
  <c r="F78" i="10"/>
  <c r="M105" i="10"/>
  <c r="M108" i="10"/>
  <c r="M33" i="10"/>
  <c r="AW97" i="1" s="1"/>
  <c r="AT91" i="1" l="1"/>
  <c r="X135" i="2"/>
  <c r="AT97" i="1"/>
  <c r="AT96" i="1"/>
  <c r="BL114" i="9"/>
  <c r="BL113" i="9" s="1"/>
  <c r="N113" i="9" s="1"/>
  <c r="N88" i="9" s="1"/>
  <c r="Z1418" i="2"/>
  <c r="X1418" i="2"/>
  <c r="X134" i="2"/>
  <c r="AU89" i="1" s="1"/>
  <c r="AU88" i="1" s="1"/>
  <c r="AU87" i="1" s="1"/>
  <c r="BL1418" i="2"/>
  <c r="N1418" i="2" s="1"/>
  <c r="N99" i="2" s="1"/>
  <c r="BC87" i="1"/>
  <c r="AY88" i="1"/>
  <c r="AB135" i="2"/>
  <c r="BB87" i="1"/>
  <c r="AX88" i="1"/>
  <c r="BL135" i="2"/>
  <c r="AB1418" i="2"/>
  <c r="Z135" i="2"/>
  <c r="Z134" i="2" s="1"/>
  <c r="BD87" i="1"/>
  <c r="W35" i="1" s="1"/>
  <c r="AT95" i="1"/>
  <c r="N114" i="6"/>
  <c r="N90" i="6" s="1"/>
  <c r="BL113" i="6"/>
  <c r="N113" i="6" s="1"/>
  <c r="N89" i="6" s="1"/>
  <c r="N114" i="5"/>
  <c r="N90" i="5" s="1"/>
  <c r="BL113" i="5"/>
  <c r="N113" i="5" s="1"/>
  <c r="N89" i="5" s="1"/>
  <c r="AT93" i="1"/>
  <c r="N114" i="4"/>
  <c r="N90" i="4" s="1"/>
  <c r="BL113" i="4"/>
  <c r="N113" i="4" s="1"/>
  <c r="N89" i="4" s="1"/>
  <c r="AZ88" i="1"/>
  <c r="N114" i="8"/>
  <c r="N90" i="8" s="1"/>
  <c r="BL113" i="8"/>
  <c r="N113" i="8" s="1"/>
  <c r="N89" i="8" s="1"/>
  <c r="N114" i="7"/>
  <c r="N90" i="7" s="1"/>
  <c r="BL113" i="7"/>
  <c r="N113" i="7" s="1"/>
  <c r="N89" i="7" s="1"/>
  <c r="N112" i="10"/>
  <c r="N89" i="10" s="1"/>
  <c r="BL111" i="10"/>
  <c r="N111" i="10" s="1"/>
  <c r="N88" i="10" s="1"/>
  <c r="BA88" i="1"/>
  <c r="AT90" i="1"/>
  <c r="N114" i="3"/>
  <c r="N90" i="3" s="1"/>
  <c r="BL113" i="3"/>
  <c r="N113" i="3" s="1"/>
  <c r="N89" i="3" s="1"/>
  <c r="AT89" i="1"/>
  <c r="N135" i="2"/>
  <c r="N90" i="2" s="1"/>
  <c r="N114" i="9" l="1"/>
  <c r="N89" i="9" s="1"/>
  <c r="BL134" i="2"/>
  <c r="N134" i="2" s="1"/>
  <c r="N89" i="2" s="1"/>
  <c r="L116" i="2" s="1"/>
  <c r="W33" i="1"/>
  <c r="AX87" i="1"/>
  <c r="W34" i="1"/>
  <c r="AY87" i="1"/>
  <c r="AB134" i="2"/>
  <c r="L95" i="3"/>
  <c r="M28" i="3"/>
  <c r="M31" i="3" s="1"/>
  <c r="M28" i="2"/>
  <c r="M31" i="2" s="1"/>
  <c r="AW88" i="1"/>
  <c r="BA87" i="1"/>
  <c r="L95" i="4"/>
  <c r="M28" i="4"/>
  <c r="M31" i="4" s="1"/>
  <c r="L96" i="9"/>
  <c r="M27" i="9"/>
  <c r="M30" i="9" s="1"/>
  <c r="L94" i="10"/>
  <c r="M27" i="10"/>
  <c r="M30" i="10" s="1"/>
  <c r="L95" i="7"/>
  <c r="M28" i="7"/>
  <c r="M31" i="7" s="1"/>
  <c r="L95" i="8"/>
  <c r="M28" i="8"/>
  <c r="M31" i="8" s="1"/>
  <c r="AZ87" i="1"/>
  <c r="AV88" i="1"/>
  <c r="L95" i="5"/>
  <c r="M28" i="5"/>
  <c r="M31" i="5" s="1"/>
  <c r="L95" i="6"/>
  <c r="M28" i="6"/>
  <c r="M31" i="6" s="1"/>
  <c r="AT88" i="1" l="1"/>
  <c r="L39" i="6"/>
  <c r="AG93" i="1"/>
  <c r="AN93" i="1" s="1"/>
  <c r="AG92" i="1"/>
  <c r="AN92" i="1" s="1"/>
  <c r="L39" i="5"/>
  <c r="L39" i="8"/>
  <c r="AG95" i="1"/>
  <c r="AN95" i="1" s="1"/>
  <c r="AG94" i="1"/>
  <c r="AN94" i="1" s="1"/>
  <c r="L39" i="7"/>
  <c r="L38" i="10"/>
  <c r="AG97" i="1"/>
  <c r="AN97" i="1" s="1"/>
  <c r="AG96" i="1"/>
  <c r="AN96" i="1" s="1"/>
  <c r="L38" i="9"/>
  <c r="AG91" i="1"/>
  <c r="AN91" i="1" s="1"/>
  <c r="L39" i="4"/>
  <c r="W32" i="1"/>
  <c r="AW87" i="1"/>
  <c r="AK32" i="1" s="1"/>
  <c r="AG89" i="1"/>
  <c r="L39" i="2"/>
  <c r="L39" i="3"/>
  <c r="AG90" i="1"/>
  <c r="AN90" i="1" s="1"/>
  <c r="W31" i="1"/>
  <c r="AV87" i="1"/>
  <c r="AT87" i="1" l="1"/>
  <c r="AK31" i="1"/>
  <c r="AN89" i="1"/>
  <c r="AG88" i="1"/>
  <c r="AG87" i="1" l="1"/>
  <c r="AN88" i="1"/>
  <c r="AK26" i="1" l="1"/>
  <c r="AK29" i="1" s="1"/>
  <c r="AK37" i="1" s="1"/>
  <c r="AG101" i="1"/>
  <c r="AN87" i="1"/>
  <c r="AN101" i="1" s="1"/>
</calcChain>
</file>

<file path=xl/sharedStrings.xml><?xml version="1.0" encoding="utf-8"?>
<sst xmlns="http://schemas.openxmlformats.org/spreadsheetml/2006/main" count="21593" uniqueCount="2288">
  <si>
    <t>2012</t>
  </si>
  <si>
    <t>List obsahuje:</t>
  </si>
  <si>
    <t>1) Souhrnný list stavby</t>
  </si>
  <si>
    <t>2) Rekapitulace objektů</t>
  </si>
  <si>
    <t>2.0</t>
  </si>
  <si>
    <t/>
  </si>
  <si>
    <t>False</t>
  </si>
  <si>
    <t>optimalizováno pro tisk sestav ve formátu A4 - na výšku</t>
  </si>
  <si>
    <t>&gt;&gt;  skryté sloupce  &lt;&lt;</t>
  </si>
  <si>
    <t>0,01</t>
  </si>
  <si>
    <t>21</t>
  </si>
  <si>
    <t>15</t>
  </si>
  <si>
    <t>SOUHRNNÝ LIST STAVBY</t>
  </si>
  <si>
    <t>v ---  níže se nacházejí doplnkové a pomocné údaje k sestavám  --- v</t>
  </si>
  <si>
    <t>0,001</t>
  </si>
  <si>
    <t>Kód:</t>
  </si>
  <si>
    <t>17-SO006</t>
  </si>
  <si>
    <t>Stavba:</t>
  </si>
  <si>
    <t>Modernizace střediska praktického vyučování v Chlumci nad Cidlinou</t>
  </si>
  <si>
    <t>JKSO:</t>
  </si>
  <si>
    <t>CC-CZ:</t>
  </si>
  <si>
    <t>Místo:</t>
  </si>
  <si>
    <t>Chlumec nad Cidlinou</t>
  </si>
  <si>
    <t>Datum:</t>
  </si>
  <si>
    <t>Objednatel:</t>
  </si>
  <si>
    <t>IČ:</t>
  </si>
  <si>
    <t>Královéhradecký kraj</t>
  </si>
  <si>
    <t>DIČ:</t>
  </si>
  <si>
    <t>Zhotovitel:</t>
  </si>
  <si>
    <t>Projektant:</t>
  </si>
  <si>
    <t>PROMED Brno spol.s.r.o</t>
  </si>
  <si>
    <t>True</t>
  </si>
  <si>
    <t>Zpracovatel:</t>
  </si>
  <si>
    <t xml:space="preserve"> </t>
  </si>
  <si>
    <t>Poznámka:</t>
  </si>
  <si>
    <t>Náklady z rozpočtů</t>
  </si>
  <si>
    <t>Ostatní náklady ze souhrnného listu</t>
  </si>
  <si>
    <t>Cena bez DPH</t>
  </si>
  <si>
    <t>DPH</t>
  </si>
  <si>
    <t>základní</t>
  </si>
  <si>
    <t>ze</t>
  </si>
  <si>
    <t>snížená</t>
  </si>
  <si>
    <t>zákl. přenesená</t>
  </si>
  <si>
    <t>sníž. přenesená</t>
  </si>
  <si>
    <t>nulová</t>
  </si>
  <si>
    <t>Cena s DPH</t>
  </si>
  <si>
    <t>v</t>
  </si>
  <si>
    <t>CZK</t>
  </si>
  <si>
    <t>Projektant</t>
  </si>
  <si>
    <t>Zpracovatel</t>
  </si>
  <si>
    <t>Datum a podpis:</t>
  </si>
  <si>
    <t>Razítko</t>
  </si>
  <si>
    <t>Objednavatel</t>
  </si>
  <si>
    <t>Zhotovitel</t>
  </si>
  <si>
    <t>REKAPITULACE OBJEKTŮ STAVBY</t>
  </si>
  <si>
    <t>Informatívní údaje z listů zakázek</t>
  </si>
  <si>
    <t>Kód</t>
  </si>
  <si>
    <t>Objekt</t>
  </si>
  <si>
    <t>Cena bez DPH [CZK]</t>
  </si>
  <si>
    <t>Cena s DPH [CZK]</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</si>
  <si>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</si>
  <si>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</si>
  <si>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</si>
  <si>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</si>
  <si>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</si>
  <si>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</si>
  <si>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</si>
  <si>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</si>
  <si>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</si>
  <si>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</si>
  <si>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</si>
  <si>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</si>
  <si>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1) Náklady z rozpočtů</t>
  </si>
  <si>
    <t>D</t>
  </si>
  <si>
    <t>0</t>
  </si>
  <si>
    <t>###NOIMPORT###</t>
  </si>
  <si>
    <t>IMPORT</t>
  </si>
  <si>
    <t>{a6d6782c-6538-4ea2-beb2-b021c67a9476}</t>
  </si>
  <si>
    <t>{00000000-0000-0000-0000-000000000000}</t>
  </si>
  <si>
    <t>17-SO 006-01</t>
  </si>
  <si>
    <t>Změna stavby před dokončením - arch. stavební řešení</t>
  </si>
  <si>
    <t>1</t>
  </si>
  <si>
    <t>{647b4e3d-a2d5-4636-bc95-d0969dfbdef3}</t>
  </si>
  <si>
    <t>/</t>
  </si>
  <si>
    <t>17-SO006-01.1</t>
  </si>
  <si>
    <t>D.1.1 Architektonicko stavební řešení</t>
  </si>
  <si>
    <t>2</t>
  </si>
  <si>
    <t>{1ab5ef82-544f-4967-9ed1-d07c9873b39c}</t>
  </si>
  <si>
    <t>17-SO006-01.2</t>
  </si>
  <si>
    <t>D1.4.1 Zdravotně  technické instalace</t>
  </si>
  <si>
    <t>{a5ba93a5-341e-4b11-9851-04c9522bcc72}</t>
  </si>
  <si>
    <t>17-SO006-01.3</t>
  </si>
  <si>
    <t>D1.4.2  Domovní plynovod</t>
  </si>
  <si>
    <t>{10ff27fc-3279-4f65-a66b-15cf0b3e1dbc}</t>
  </si>
  <si>
    <t>17-SO006-01.4</t>
  </si>
  <si>
    <t>D.1.4.3  Vzduchotechnika</t>
  </si>
  <si>
    <t>{2511c60b-864e-4387-8c17-34e9d93196c4}</t>
  </si>
  <si>
    <t>17-SO006-01.5</t>
  </si>
  <si>
    <t>D.1.4.4  Vytápění</t>
  </si>
  <si>
    <t>{d16539e4-a9ec-4706-b049-58aea54b9ccd}</t>
  </si>
  <si>
    <t>17-SO006-01.6</t>
  </si>
  <si>
    <t>D.1.4.5  Silnoproudá elektrotechnika</t>
  </si>
  <si>
    <t>{6ad1d7da-d31f-4c9b-9bc0-93ad7279a85b}</t>
  </si>
  <si>
    <t>17-SO006-01.7</t>
  </si>
  <si>
    <t>D.1.4.6  Měření a regulace</t>
  </si>
  <si>
    <t>{bd5778d7-8063-4be1-8ec6-291b91427176}</t>
  </si>
  <si>
    <t>17-SO 006-02</t>
  </si>
  <si>
    <t>Vedlejší a ostatní rozpočtočtové náklady</t>
  </si>
  <si>
    <t>{0ed6d197-0ddc-4eb3-8024-23e6cc4ae013}</t>
  </si>
  <si>
    <t>17-SO 006-03</t>
  </si>
  <si>
    <t>D.2.1  Gastrotechnologie</t>
  </si>
  <si>
    <t>{cc1d8716-80e9-4514-ab0a-47c3594eb61d}</t>
  </si>
  <si>
    <t>2) Ostatní náklady ze souhrnného listu</t>
  </si>
  <si>
    <t>Procent. zadání_x000D_
[% nákladů rozpočtu]</t>
  </si>
  <si>
    <t>Zařazení nákladů</t>
  </si>
  <si>
    <t>Celkové náklady za stavbu 1) + 2)</t>
  </si>
  <si>
    <t>1) Krycí list rozpočtu</t>
  </si>
  <si>
    <t>2) Rekapitulace rozpočtu</t>
  </si>
  <si>
    <t>3) Rozpočet</t>
  </si>
  <si>
    <t>Zpět na list:</t>
  </si>
  <si>
    <t>Rekapitulace stavby</t>
  </si>
  <si>
    <t>KRYCÍ LIST ROZPOČTU</t>
  </si>
  <si>
    <t>Objekt:</t>
  </si>
  <si>
    <t>17-SO 006-01 - Změna stavby před dokončením - arch. stavební řešení</t>
  </si>
  <si>
    <t>Část:</t>
  </si>
  <si>
    <t>17-SO006-01.1 - D.1.1 Architektonicko stavební řešení</t>
  </si>
  <si>
    <t>Soupis prací je sestaven za využití položek Cenové soustavy ÚRS. Cenové a technické podmínky položek Cenové soustavy ÚRS, které jsou uvedeny v soupisu prací ( tzn. úvodní části katalogů ) jsou neomezeně dálkově k dispozici na www.cs-urs.cz. Položky soupisu prací, které nemají ve sloupci "Cenová soustava" uveden žádný údaj, nepochází z Cenové soustavy ÚRS._x000D_
_x000D_
Výkaz výměr - podklady viz výkresová část a technická zpráva.</t>
  </si>
  <si>
    <t>Náklady z rozpočtu</t>
  </si>
  <si>
    <t>Ostatní náklady</t>
  </si>
  <si>
    <t>REKAPITULACE ROZPOČTU</t>
  </si>
  <si>
    <t>Kód - Popis</t>
  </si>
  <si>
    <t>Cena celkem [CZK]</t>
  </si>
  <si>
    <t>1) Náklady z rozpočtu</t>
  </si>
  <si>
    <t>-1</t>
  </si>
  <si>
    <t>HSV - Práce a dodávky HSV</t>
  </si>
  <si>
    <t xml:space="preserve">    1 - Zemní práce</t>
  </si>
  <si>
    <t xml:space="preserve">    2 - Zakládání</t>
  </si>
  <si>
    <t xml:space="preserve">    3 - Svislé a kompletní konstrukce</t>
  </si>
  <si>
    <t xml:space="preserve">    5 - Komunikace pozemní</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</si>
  <si>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</si>
  <si>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</si>
  <si>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</si>
  <si>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</si>
  <si>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</si>
  <si>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</si>
  <si>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713 - Izolace tepelné</t>
  </si>
  <si>
    <t xml:space="preserve">    763 - Konstrukce suché výstavby</t>
  </si>
  <si>
    <t xml:space="preserve">    764 - Konstrukce klempířské</t>
  </si>
  <si>
    <t xml:space="preserve">    766 - Konstrukce truhlářské</t>
  </si>
  <si>
    <t xml:space="preserve">    766.1 - Plastové výrobky</t>
  </si>
  <si>
    <t xml:space="preserve">    767 - Konstrukce zámečnické</t>
  </si>
  <si>
    <t xml:space="preserve">    771 - Podlahy z dlaždic</t>
  </si>
  <si>
    <t xml:space="preserve">    776 - Podlahy povlakové</t>
  </si>
  <si>
    <t xml:space="preserve">    781 - Dokončovací práce - obklady</t>
  </si>
  <si>
    <t xml:space="preserve">    784 - Dokončovací práce - malby a tapety</t>
  </si>
  <si>
    <t>OST - Ostatní - Interiérové vybavení</t>
  </si>
  <si>
    <t>OST. 2 - Ostatní</t>
  </si>
  <si>
    <t>2) Ostatní náklady</t>
  </si>
  <si>
    <t>ROZPOČET</t>
  </si>
  <si>
    <t>PČ</t>
  </si>
  <si>
    <t>Typ</t>
  </si>
  <si>
    <t>Popis</t>
  </si>
  <si>
    <t>MJ</t>
  </si>
  <si>
    <t>Množství</t>
  </si>
  <si>
    <t>J.cena [CZK]</t>
  </si>
  <si>
    <t>Poznámka</t>
  </si>
  <si>
    <t>J. Nh [h]</t>
  </si>
  <si>
    <t>Nh celkem [h]</t>
  </si>
  <si>
    <t>J. hmotnost_x000D_
[t]</t>
  </si>
  <si>
    <t>Hmotnost_x000D_
celkem [t]</t>
  </si>
  <si>
    <t>J. suť [t]</t>
  </si>
  <si>
    <t>Suť Celkem [t]</t>
  </si>
  <si>
    <t>ROZPOCET</t>
  </si>
  <si>
    <t>K</t>
  </si>
  <si>
    <t>113107131</t>
  </si>
  <si>
    <t>Odstranění podkladu pl do 50 m2 z betonu prostého tl 150 mm</t>
  </si>
  <si>
    <t>m2</t>
  </si>
  <si>
    <t>4</t>
  </si>
  <si>
    <t>752218148</t>
  </si>
  <si>
    <t>1.NP - viz výkr.č. D.1.1.02 - bourací práce</t>
  </si>
  <si>
    <t>VV</t>
  </si>
  <si>
    <t>pozn. B3 - před vstupem</t>
  </si>
  <si>
    <t>2,88*3,43</t>
  </si>
  <si>
    <t>113107132</t>
  </si>
  <si>
    <t>Odstranění podkladu pl do 50 m2 z betonu prostého tl 300 mm</t>
  </si>
  <si>
    <t>-23617458</t>
  </si>
  <si>
    <t>1,183*2,956</t>
  </si>
  <si>
    <t>1,80*2,956</t>
  </si>
  <si>
    <t>2,214*3,122*0,5</t>
  </si>
  <si>
    <t>Součet</t>
  </si>
  <si>
    <t>3</t>
  </si>
  <si>
    <t>113202111</t>
  </si>
  <si>
    <t>Vytrhání obrub krajníků obrubníků stojatých</t>
  </si>
  <si>
    <t>m</t>
  </si>
  <si>
    <t>-1342369098</t>
  </si>
  <si>
    <t>5,00</t>
  </si>
  <si>
    <t>122201101</t>
  </si>
  <si>
    <t>Odkopávky a prokopávky nezapažené v hornině tř. 3 objem do 100 m3</t>
  </si>
  <si>
    <t>m3</t>
  </si>
  <si>
    <t>148276534</t>
  </si>
  <si>
    <t>zpevněná plocha před vstupem</t>
  </si>
  <si>
    <t>pro skladbu K1</t>
  </si>
  <si>
    <t>0,40*2,10*6,40</t>
  </si>
  <si>
    <t>0,40*2,50*2,05</t>
  </si>
  <si>
    <t>0,40*6,94*2,10</t>
  </si>
  <si>
    <t>5</t>
  </si>
  <si>
    <t>132212201</t>
  </si>
  <si>
    <t>Hloubení rýh š přes 600 do 2000 mm ručním nebo pneum nářadím v soudržných horninách tř. 3</t>
  </si>
  <si>
    <t>-1344576463</t>
  </si>
  <si>
    <t>viz technická zpráva</t>
  </si>
  <si>
    <t>pro drenáž a okap. chodník</t>
  </si>
  <si>
    <t>xxxxxxxxxxxxxxxxxxx</t>
  </si>
  <si>
    <t>0,70*0,80*21,07</t>
  </si>
  <si>
    <t>6</t>
  </si>
  <si>
    <t>162701105</t>
  </si>
  <si>
    <t>Vodorovné přemístění do 10000 m výkopku/sypaniny z horniny tř. 1 až 4</t>
  </si>
  <si>
    <t>42821544</t>
  </si>
  <si>
    <t>13,256+11,799</t>
  </si>
  <si>
    <t>7</t>
  </si>
  <si>
    <t>162701109</t>
  </si>
  <si>
    <t>Příplatek k vodorovnému přemístění výkopku/sypaniny z horniny tř. 1 až 4 ZKD 1000 m přes 10000 m</t>
  </si>
  <si>
    <t>789073233</t>
  </si>
  <si>
    <t>odvoz do 23km</t>
  </si>
  <si>
    <t>25,055*13</t>
  </si>
  <si>
    <t>8</t>
  </si>
  <si>
    <t>171201211</t>
  </si>
  <si>
    <t>Poplatek za uložení odpadu ze sypaniny na skládce (skládkovné)</t>
  </si>
  <si>
    <t>t</t>
  </si>
  <si>
    <t>982195204</t>
  </si>
  <si>
    <t>25,055*1,45</t>
  </si>
  <si>
    <t>9</t>
  </si>
  <si>
    <t>174101101</t>
  </si>
  <si>
    <t>Zásyp jam, šachet rýh nebo kolem objektů sypaninou se zhutněním</t>
  </si>
  <si>
    <t>613651728</t>
  </si>
  <si>
    <t>viz technická zpráva - drenáž</t>
  </si>
  <si>
    <t>1.NP - viz výkr.č. D.1.1.03 - nový stav</t>
  </si>
  <si>
    <t>0,70*0,30*21,07</t>
  </si>
  <si>
    <t>10</t>
  </si>
  <si>
    <t>M</t>
  </si>
  <si>
    <t>5833734</t>
  </si>
  <si>
    <t>štěrkopísek  rakce 0-32</t>
  </si>
  <si>
    <t>1463088688</t>
  </si>
  <si>
    <t>0,70*0,30*21,07*1,70*1,03*1,10</t>
  </si>
  <si>
    <t>11</t>
  </si>
  <si>
    <t>181951102</t>
  </si>
  <si>
    <t>Úprava pláně v hornině tř. 1 až 4 se zhutněním</t>
  </si>
  <si>
    <t>1324487378</t>
  </si>
  <si>
    <t>2,10*6,40</t>
  </si>
  <si>
    <t>2,50*2,05</t>
  </si>
  <si>
    <t>6,94*2,10</t>
  </si>
  <si>
    <t>Mezisoučet</t>
  </si>
  <si>
    <t>pro pojezd stroje s řetězovou pilou</t>
  </si>
  <si>
    <t>1,50*16,50             "viz sanační opatření</t>
  </si>
  <si>
    <t>12</t>
  </si>
  <si>
    <t>184813000</t>
  </si>
  <si>
    <t>Odstranění rostoucí zeleně na fasádě vč. kořenového systému výšky do 4m vč. likvidace</t>
  </si>
  <si>
    <t>-2080332435</t>
  </si>
  <si>
    <t>sanační opatření</t>
  </si>
  <si>
    <t>xxxxxxxxxxxxxxxxxxxxxxxxxxxxxx</t>
  </si>
  <si>
    <t>21,00</t>
  </si>
  <si>
    <t>13</t>
  </si>
  <si>
    <t>211571111</t>
  </si>
  <si>
    <t>Výplň odvodňovacích žeber nebo trativodů štěrkopískem tříděným</t>
  </si>
  <si>
    <t>1696884926</t>
  </si>
  <si>
    <t>14</t>
  </si>
  <si>
    <t>211971122</t>
  </si>
  <si>
    <t>Zřízení opláštění žeber nebo trativodů geotextilií v rýze nebo zářezu přes 1:2 š přes 2,5 m</t>
  </si>
  <si>
    <t>-1488587123</t>
  </si>
  <si>
    <t>3,50*21,07</t>
  </si>
  <si>
    <t>693111</t>
  </si>
  <si>
    <t xml:space="preserve">geotextilie  400 g/m2 </t>
  </si>
  <si>
    <t>1528721921</t>
  </si>
  <si>
    <t>73,745*1,15</t>
  </si>
  <si>
    <t>16</t>
  </si>
  <si>
    <t>212312111</t>
  </si>
  <si>
    <t>Lože pro trativody z betonu prostého</t>
  </si>
  <si>
    <t>-1399091695</t>
  </si>
  <si>
    <t>0,70*0,10*21,07</t>
  </si>
  <si>
    <t>17</t>
  </si>
  <si>
    <t>212755214</t>
  </si>
  <si>
    <t>Trativody z drenážních trubek plastových flexibilních D 100 mm bez lože</t>
  </si>
  <si>
    <t>559387051</t>
  </si>
  <si>
    <t>21,07</t>
  </si>
  <si>
    <t>18</t>
  </si>
  <si>
    <t>310239211</t>
  </si>
  <si>
    <t>Zazdívka otvorů pl do 4 m2 ve zdivu nadzákladovém cihlami pálenými na MVC</t>
  </si>
  <si>
    <t>1235931217</t>
  </si>
  <si>
    <t>0,65*1,00*2,00        "mezi 111-104</t>
  </si>
  <si>
    <t>0,70*1,00*2,10        "m.č. 105-106</t>
  </si>
  <si>
    <t>0,35*3,20*0,445      "m.č. 21</t>
  </si>
  <si>
    <t>2.NP - viz výkr.č. D.1.1.05 - nový stav - pozn. 2</t>
  </si>
  <si>
    <t>3,10*1,05*0,45</t>
  </si>
  <si>
    <t>19</t>
  </si>
  <si>
    <t>317168111</t>
  </si>
  <si>
    <t>Překlad keramický plochý š 11,5 cm dl 100 cm</t>
  </si>
  <si>
    <t>kus</t>
  </si>
  <si>
    <t>-1343216507</t>
  </si>
  <si>
    <t>4                     "viz výpis překladů</t>
  </si>
  <si>
    <t>20</t>
  </si>
  <si>
    <t>317168113</t>
  </si>
  <si>
    <t>Překlad keramický plochý š 11,5 cm dl 150 cm</t>
  </si>
  <si>
    <t>-1049140178</t>
  </si>
  <si>
    <t>1                     "viz výpis překladů</t>
  </si>
  <si>
    <t>317234410</t>
  </si>
  <si>
    <t>Vyzdívka mezi nosníky z cihel pálených na MC</t>
  </si>
  <si>
    <t>-1020650552</t>
  </si>
  <si>
    <t>0,35*0,18*2,36                  "Ič. 180 - překlad</t>
  </si>
  <si>
    <t>2.NP - viz výkr.č. D.1.1.05 - nový stav</t>
  </si>
  <si>
    <t>0,45*0,16*1,65*2                " Ič. 16 - překlad</t>
  </si>
  <si>
    <t>22</t>
  </si>
  <si>
    <t>317944323</t>
  </si>
  <si>
    <t>Válcované nosníky č.14 až 22 dodatečně osazované do připravených otvorů</t>
  </si>
  <si>
    <t>-15453987</t>
  </si>
  <si>
    <t>2,36*3*21,90/1000*1,08                   "Ič. 180 - překlad</t>
  </si>
  <si>
    <t>1,65*4*17,90/1000*1,08                   " Ič. 16 - překlad</t>
  </si>
  <si>
    <t>23</t>
  </si>
  <si>
    <t>319202100</t>
  </si>
  <si>
    <t>Dodatečná izolace zdiva - tlaková injektáž spáry</t>
  </si>
  <si>
    <t>-1251326624</t>
  </si>
  <si>
    <t xml:space="preserve">viz technická zpráva </t>
  </si>
  <si>
    <t>15,21</t>
  </si>
  <si>
    <t>24</t>
  </si>
  <si>
    <t>319231213</t>
  </si>
  <si>
    <t>Dodatečná izolace PE fólií zdiva cihelného tl do 600 mm podřezáním řetězovou pilou</t>
  </si>
  <si>
    <t>470613763</t>
  </si>
  <si>
    <t>v ceně jsou započteny i náklady na dodání polyetylenové fólie</t>
  </si>
  <si>
    <t>P</t>
  </si>
  <si>
    <t>0,50*15,21</t>
  </si>
  <si>
    <t>25</t>
  </si>
  <si>
    <t>339921131</t>
  </si>
  <si>
    <t>Osazování betonových zahradních stěn do betonového základu do 0,5 m</t>
  </si>
  <si>
    <t>550634579</t>
  </si>
  <si>
    <t>viz pozn. 1</t>
  </si>
  <si>
    <t>4,60+2,60+2,25+6,94+2,10</t>
  </si>
  <si>
    <t>26</t>
  </si>
  <si>
    <t>59228</t>
  </si>
  <si>
    <t>betonový dílec standart S55 průběžný 490/300/550mm</t>
  </si>
  <si>
    <t>-439509102</t>
  </si>
  <si>
    <t>18,490/0,49*1,01</t>
  </si>
  <si>
    <t>27</t>
  </si>
  <si>
    <t>340239222</t>
  </si>
  <si>
    <t>Zazdívka otvorů pl do 4 m2 v příčkách nebo stěnách z cihelných pálených voštinových tvarovek P+D tl 115 mm</t>
  </si>
  <si>
    <t>-24193919</t>
  </si>
  <si>
    <t>0,70*2,05                 "mezi 124-125</t>
  </si>
  <si>
    <t>28</t>
  </si>
  <si>
    <t>340239222.1</t>
  </si>
  <si>
    <t>Zazdívka otvorů pl do 4 m2 v příčkách nebo stěnách z cihelných pálených voštinových tvarovek P+D tl 80 mm</t>
  </si>
  <si>
    <t>1493412488</t>
  </si>
  <si>
    <t>0,549*2,05                    "mezi 113-114</t>
  </si>
  <si>
    <t>0,90*2,05                       "mezi 113-112</t>
  </si>
  <si>
    <t>0,70*2,05                       "mezi 118-120</t>
  </si>
  <si>
    <t>29</t>
  </si>
  <si>
    <t>340239235</t>
  </si>
  <si>
    <t>Zazdívka otvorů pl do 4 m2 v příčkách nebo stěnách z příčkovek Ytong tl 150 mm</t>
  </si>
  <si>
    <t>-1508301963</t>
  </si>
  <si>
    <t>0,801*2,05             "m.č. 13</t>
  </si>
  <si>
    <t>30</t>
  </si>
  <si>
    <t>342248111</t>
  </si>
  <si>
    <t>Příčky  z cihelných pálených voštinových tvarovek P+D tl 80 mm pevnosti P 10 na MVC</t>
  </si>
  <si>
    <t>826864290</t>
  </si>
  <si>
    <t>3,19*(1,80+1,35+1,85+0,45)            "m.č. 119-121</t>
  </si>
  <si>
    <t>-0,70*1,97*3</t>
  </si>
  <si>
    <t>31</t>
  </si>
  <si>
    <t>342248114</t>
  </si>
  <si>
    <t>Příčky  z cihelných pálených voštinových tvarovek P+D tl 115 mm pevnosti P 10 na MVC</t>
  </si>
  <si>
    <t>-1574487867</t>
  </si>
  <si>
    <t>xxxxxxxxxxxxxxxxxxxxxxxxxxxxxxxxxxxx</t>
  </si>
  <si>
    <t>3,30*(1,517+3,142+1,33)</t>
  </si>
  <si>
    <t>3,30*(2,61+0,70+1,15)</t>
  </si>
  <si>
    <t>3,30*4,75</t>
  </si>
  <si>
    <t>-1,32*2,05</t>
  </si>
  <si>
    <t>-(1,05+2,20+3,00*2,20)</t>
  </si>
  <si>
    <t>3,19*(0,80+2,275+4,85)</t>
  </si>
  <si>
    <t>3,19*2,95</t>
  </si>
  <si>
    <t>-0,80*1,97*3</t>
  </si>
  <si>
    <t>32</t>
  </si>
  <si>
    <t>342272523</t>
  </si>
  <si>
    <t>Příčky tl 150 mm z pórobetonových přesných hladkých příčkovek objemové hmotnosti 500 kg/m3</t>
  </si>
  <si>
    <t>-182869764</t>
  </si>
  <si>
    <t>viz pozn. 9</t>
  </si>
  <si>
    <t>1,42*(7,80+2,40+4,00)             "m.č. 8, 20</t>
  </si>
  <si>
    <t>1,42*4,80                                      "m.č. 104</t>
  </si>
  <si>
    <t>33</t>
  </si>
  <si>
    <t>342291121</t>
  </si>
  <si>
    <t>Ukotvení příček k cihelným konstrukcím plochými kotvami</t>
  </si>
  <si>
    <t>680280382</t>
  </si>
  <si>
    <t>2,05*2                   "viz pozn. 4</t>
  </si>
  <si>
    <t>nové příčky ke stávajícím konstrukcím</t>
  </si>
  <si>
    <t>3,19*3                "příčky tl. 80mm</t>
  </si>
  <si>
    <t>3,19*5               "příčky tl. 115mm</t>
  </si>
  <si>
    <t>3,30*4</t>
  </si>
  <si>
    <t>3,20*2                  "m.č. 21 - viz pozn. 4</t>
  </si>
  <si>
    <t>34</t>
  </si>
  <si>
    <t>346244381</t>
  </si>
  <si>
    <t>Plentování jednostranné v do 200 mm válcovaných nosníků cihlami</t>
  </si>
  <si>
    <t>866798398</t>
  </si>
  <si>
    <t>0,18*2,36*2               "Ič. 180 - překlad</t>
  </si>
  <si>
    <t>0,16*1,65*2*2            " Ič. 16 - překlad</t>
  </si>
  <si>
    <t>35</t>
  </si>
  <si>
    <t>346481111</t>
  </si>
  <si>
    <t>Zaplentování rýh, potrubí, výklenků nebo nik ve stěnách rabicovým pletivem</t>
  </si>
  <si>
    <t>1627617395</t>
  </si>
  <si>
    <t>0,30*2,36*2               "Ič. 180 - překlad</t>
  </si>
  <si>
    <t>0,35*1,96</t>
  </si>
  <si>
    <t>0,25*1,65*2*2            " Ič. 16 - překlad</t>
  </si>
  <si>
    <t>0,45*1,35*2</t>
  </si>
  <si>
    <t>36</t>
  </si>
  <si>
    <t>564851111</t>
  </si>
  <si>
    <t>Podklad ze štěrkodrtě ŠD tl 150 mm</t>
  </si>
  <si>
    <t>-1663253514</t>
  </si>
  <si>
    <t>pro skladbu K1 - 2x 150mm</t>
  </si>
  <si>
    <t>33,139</t>
  </si>
  <si>
    <t>37</t>
  </si>
  <si>
    <t>596211110</t>
  </si>
  <si>
    <t>Kladení zámkové dlažby komunikací pro pěší tl 60 mm skupiny A pl do 50 m2</t>
  </si>
  <si>
    <t>1800671248</t>
  </si>
  <si>
    <t xml:space="preserve">skladba K1 </t>
  </si>
  <si>
    <t>2,00*6,30</t>
  </si>
  <si>
    <t>2,60*1,85</t>
  </si>
  <si>
    <t>6,94*2,00</t>
  </si>
  <si>
    <t>38</t>
  </si>
  <si>
    <t>592450</t>
  </si>
  <si>
    <t>dlažba zámková tl. 6 cm přírodní</t>
  </si>
  <si>
    <t>1048659767</t>
  </si>
  <si>
    <t>spotřeba: 36 kus/m2</t>
  </si>
  <si>
    <t>31,29*1,02</t>
  </si>
  <si>
    <t>39</t>
  </si>
  <si>
    <t>611325421</t>
  </si>
  <si>
    <t>Oprava vnitřní vápenocementové štukové omítky stropů v rozsahu plochy do 10%</t>
  </si>
  <si>
    <t>1815730605</t>
  </si>
  <si>
    <t>dle legendy místností</t>
  </si>
  <si>
    <t>22,10+76,70+8,40+56,20</t>
  </si>
  <si>
    <t>72,90+18,40+18,20+37,30+66,80</t>
  </si>
  <si>
    <t>14,60+9,70+5,00+9,90+5,70+73,80</t>
  </si>
  <si>
    <t>9,80+5,30+54,20+12,70+10,40+10,00</t>
  </si>
  <si>
    <t>8,40+3,50+9,80+9,80+13,10+9,90</t>
  </si>
  <si>
    <t>4,70+20,70+11,70+1,80+9,40+1,40</t>
  </si>
  <si>
    <t>1,70+1,40+1,50+3,30+7,00+1,40+1,10</t>
  </si>
  <si>
    <t>5,70+8,60+23,30+37,80</t>
  </si>
  <si>
    <t>40</t>
  </si>
  <si>
    <t>612131101</t>
  </si>
  <si>
    <t>Cementový postřik vnitřních stěn nanášený celoplošně ručně</t>
  </si>
  <si>
    <t>-1992206377</t>
  </si>
  <si>
    <t>1.NP - viz výkr.č. D.1.1.02 - stávající stav</t>
  </si>
  <si>
    <t>zdivo po otlučených keram. obkladech</t>
  </si>
  <si>
    <t>2,00*(0,90+1,15)*2        "m.č. 117 x 125,126, 124</t>
  </si>
  <si>
    <t>2,00*(1,10+1,15)*2</t>
  </si>
  <si>
    <t>2,00*(3,07+3,22)*2</t>
  </si>
  <si>
    <t>-0,70*2,00*2</t>
  </si>
  <si>
    <t>-0,50*2,00*2</t>
  </si>
  <si>
    <t>-0,80*2,00</t>
  </si>
  <si>
    <t>-1,50*0,90</t>
  </si>
  <si>
    <t>0,30*(0,60+1,50)          "parapet</t>
  </si>
  <si>
    <t>2,00*(1,875*2+1,70)      "m.č. 116 x 123</t>
  </si>
  <si>
    <t>2,00*(1,50*2+0,90)               "m.č. 115 x122, 121</t>
  </si>
  <si>
    <t>2,00*(0,90+1,35)</t>
  </si>
  <si>
    <t>-0,60*2,00*2</t>
  </si>
  <si>
    <t>2,00*(1,35+1,30)*2               "m.č. 113 x 117</t>
  </si>
  <si>
    <t>-0,60*2,00</t>
  </si>
  <si>
    <t>2,00*(11,90*2+4,45)         "m.č. 102 x 102 - 105</t>
  </si>
  <si>
    <t>-(0,80*2,00*3+1,25*2,00)</t>
  </si>
  <si>
    <t>-1,20*0,90*2</t>
  </si>
  <si>
    <t>0,40*(1,20+0,90*2)*2         "parapet, ostění</t>
  </si>
  <si>
    <t>2,00*(4,30*2+2,95)             "m.č. 104 x 107</t>
  </si>
  <si>
    <t>-2,00*1,20</t>
  </si>
  <si>
    <t>0,25*(2,00+1,20*2)               "parapet, ostění</t>
  </si>
  <si>
    <t>2,00*(2,75*2+4,70)               "m.č. 105 x 108, 105</t>
  </si>
  <si>
    <t>0,25*(1,20+0,90*2)*2               "parapet, ostění</t>
  </si>
  <si>
    <t>2,00*(3,50*2+2,72)                   "m.č. 119 x 111</t>
  </si>
  <si>
    <t>2,00*(4,00+2,72)*2                    "m.č. 111 x 106</t>
  </si>
  <si>
    <t>-1,25*2,00</t>
  </si>
  <si>
    <t>-1,20*0,90</t>
  </si>
  <si>
    <t>0,65*2,00*2                             "ostěbí otvoru</t>
  </si>
  <si>
    <t>0,35*(1,20+0,90*2)               "parapet, ostění</t>
  </si>
  <si>
    <t>2,00*(4,30+3,15)*2                 "m.č. 110 x 112</t>
  </si>
  <si>
    <t>-0,90*2,00</t>
  </si>
  <si>
    <t>-1,20*1,10</t>
  </si>
  <si>
    <t>0,25*(1,20+1,10*2)                "parapet, ostění</t>
  </si>
  <si>
    <t>2,00*(2,50+3,90)*2                "m.č. 109 x 113</t>
  </si>
  <si>
    <t>-(0,90*2,00+0,80*2,00)</t>
  </si>
  <si>
    <t>otlučená omítka pod dřevěným obkladem</t>
  </si>
  <si>
    <t>1,90*(12,62*2+6,50)              "m.č. 101</t>
  </si>
  <si>
    <t>-1,50*0,80*2</t>
  </si>
  <si>
    <t>-1,20*0,80*4</t>
  </si>
  <si>
    <t>-1,25*1,90</t>
  </si>
  <si>
    <t>1,90*(0,45+0,45)*2*2             "sloupy</t>
  </si>
  <si>
    <t>otlučení omítky pod nové obklady</t>
  </si>
  <si>
    <t>1,80*1,00                                   "m.č. 16</t>
  </si>
  <si>
    <t>2,00*(1,65+0,90)                      "m.č. 114 x 120</t>
  </si>
  <si>
    <t>2,00*(2,45*2+2,95)                 "m.č. 103 x 106</t>
  </si>
  <si>
    <t>-0,80*1,97*2</t>
  </si>
  <si>
    <t>0,40*2,00*2</t>
  </si>
  <si>
    <t>-1,20*1,20</t>
  </si>
  <si>
    <t>2,00*(2,10+2,00)*2               "m.č. 108 x 114</t>
  </si>
  <si>
    <t>-0,90*2,00*2</t>
  </si>
  <si>
    <t>-1,45*2,00</t>
  </si>
  <si>
    <t>2,00*(3,70+6,00)*2               "m.č. 107 x 115</t>
  </si>
  <si>
    <t>-(0,90*2,00*2+0,80*2,00)</t>
  </si>
  <si>
    <t>2,00*(1,50*2+5,97+3,25)       "m.č. 106 x 110</t>
  </si>
  <si>
    <t>-0,90*2,00*3</t>
  </si>
  <si>
    <t>v místech doplnění obkladů</t>
  </si>
  <si>
    <t>1,80*(4,81+4,46)*2*0,20        "m.č. 7 - doplnění cca 20% plochy</t>
  </si>
  <si>
    <t>-9,99                                              "odpočet chybějících</t>
  </si>
  <si>
    <t>1,80*(6,65+11,83)*2*0,20               "m.č. 8 - doplnění cca 20% plochy</t>
  </si>
  <si>
    <t>1,80*(12,92+5,33)*2*0,20          "m.č. 20 - doplnění cca 20% plochy</t>
  </si>
  <si>
    <t>1,80*(4,62+3,17)*2*0,20              "m.č. 21 -dtto</t>
  </si>
  <si>
    <t>1,80*(2,68+1,87)*2*0,20              "m.č. 23 - dtto</t>
  </si>
  <si>
    <t>1,80*(2,68+1,79*2)*0,20                "m.č. 24 - dtto</t>
  </si>
  <si>
    <t>1.NP - na nových příčkách</t>
  </si>
  <si>
    <t>3,10*(1,35+0,90)*2                   "m.č. 119  - tl. 80mm</t>
  </si>
  <si>
    <t>-0,70*1,97*2</t>
  </si>
  <si>
    <t>3,10*(1,65+0,90)                         "m.č. 120</t>
  </si>
  <si>
    <t>-0,70*1,97</t>
  </si>
  <si>
    <t>3,10*(0,90+1,35)                         "m.č. 121</t>
  </si>
  <si>
    <t>3,21*(1,517+3,142+1,33)*2        "příčky tl. 115mm</t>
  </si>
  <si>
    <t>3,21*(2,61+0,70+1,15)*2</t>
  </si>
  <si>
    <t>3,21*4,75*2</t>
  </si>
  <si>
    <t>-1,32*2,05*2</t>
  </si>
  <si>
    <t>-(1,05+2,20+3,00*2,20)*2</t>
  </si>
  <si>
    <t>3,10*(0,80+2,275+4,85)*2</t>
  </si>
  <si>
    <t>3,10*2,95*2</t>
  </si>
  <si>
    <t>-0,80*1,97*2*2</t>
  </si>
  <si>
    <t>-0,90*1,97*2</t>
  </si>
  <si>
    <t>2.NP - viz výkr.č. D.1.1.04 - bourací práce</t>
  </si>
  <si>
    <t xml:space="preserve">1,80m obklad +20cm otlučené omítky </t>
  </si>
  <si>
    <t>2,00*(1,97+2,81)*2              "m.č. 213</t>
  </si>
  <si>
    <t>-0,60*0,63*2</t>
  </si>
  <si>
    <t>0,24*2,00*2                             "ostění</t>
  </si>
  <si>
    <t>2,00*(3,00+2,81)*2             "m.č. 214</t>
  </si>
  <si>
    <t>-0,60*0,63</t>
  </si>
  <si>
    <t>-0,90*0,95</t>
  </si>
  <si>
    <t>0,24*2,00*2                              "ostění</t>
  </si>
  <si>
    <t>1,80*1,20                               "m.č. 215B</t>
  </si>
  <si>
    <t>1,80*(0,90+0,50)*2                   "m.č. 208, 209</t>
  </si>
  <si>
    <t>3,20*1,20                                  "zazděný otvor</t>
  </si>
  <si>
    <t>41</t>
  </si>
  <si>
    <t>612142001</t>
  </si>
  <si>
    <t>Potažení vnitřních stěn sklovláknitým pletivem vtlačeným do tenkovrstvé hmoty</t>
  </si>
  <si>
    <t>1142656200</t>
  </si>
  <si>
    <t>v místě zazdívek</t>
  </si>
  <si>
    <t>0,90*2,20              "m.č. 125</t>
  </si>
  <si>
    <t>3,20*3,10             "m.č. 118</t>
  </si>
  <si>
    <t>1,20*2,30*2         "m.č. 111, 104</t>
  </si>
  <si>
    <t>1,20*2,30*2          "m.č. 105, 107</t>
  </si>
  <si>
    <t>1,10*2,30*2          "m.č. 112, 113</t>
  </si>
  <si>
    <t>1,75*2,30*2           "m.č. 114, 113</t>
  </si>
  <si>
    <t>3,10*(0,445*2+0,35)    "m.č. 21</t>
  </si>
  <si>
    <t>1,10*2,30*2           "m.č. 113</t>
  </si>
  <si>
    <t>plynosilikát pod obklad</t>
  </si>
  <si>
    <t>1,21*(4,80+0,15)*2                                      "m.č. 104</t>
  </si>
  <si>
    <t>1,21*(7,80*2+0,15*2)                                 "m.č. 8, 20</t>
  </si>
  <si>
    <t>1,21*(2,40*2+4,00*2+0,15*2)                   "m.č. 8, 20</t>
  </si>
  <si>
    <t>42</t>
  </si>
  <si>
    <t>612321141</t>
  </si>
  <si>
    <t>Vápenocementová omítka štuková dvouvrstvá vnitřních stěn nanášená ručně</t>
  </si>
  <si>
    <t>-1002772331</t>
  </si>
  <si>
    <t>628,383                    "viz cementový postřik</t>
  </si>
  <si>
    <t>-477,753                  "odpočet omítky pod obklady</t>
  </si>
  <si>
    <t>43</t>
  </si>
  <si>
    <t>612325121</t>
  </si>
  <si>
    <t>Vápenocementová štuková omítka rýh ve stěnách šířky do 150 mm</t>
  </si>
  <si>
    <t>-843866986</t>
  </si>
  <si>
    <t>0,15*3,10*2         "m.č. 13 - po vybourané příčce</t>
  </si>
  <si>
    <t>44</t>
  </si>
  <si>
    <t>612325302</t>
  </si>
  <si>
    <t>Vápenocementová štuková omítka ostění nebo nadpraží</t>
  </si>
  <si>
    <t>-437996795</t>
  </si>
  <si>
    <t>0,60*(1,50*2+1,50)*3</t>
  </si>
  <si>
    <t>0,60*(0,60*2+0,60)</t>
  </si>
  <si>
    <t>0,60*(1,92*2+1,04)*3</t>
  </si>
  <si>
    <t>0,60*(1,92*2+1,02)*3</t>
  </si>
  <si>
    <t>0,60*(2,00*2+1,00)*3</t>
  </si>
  <si>
    <t>0,60*(2,00*2+2,35)</t>
  </si>
  <si>
    <t>0,35*(2,90*2+2,27)</t>
  </si>
  <si>
    <t>0,50*(2,10*2+0,90)</t>
  </si>
  <si>
    <t>0,50*(2,10*2+3,00)</t>
  </si>
  <si>
    <t>0,50*(2,10*2+2,99)</t>
  </si>
  <si>
    <t>0,50*(2,10*2+0,90)*2</t>
  </si>
  <si>
    <t>0,50*(1,76*2+2,36)</t>
  </si>
  <si>
    <t>0,50*(2,25*2+2,37)*3</t>
  </si>
  <si>
    <t>0,50*(2,24*2+2,37)*3</t>
  </si>
  <si>
    <t>0,50*(3,14*2+2,37)</t>
  </si>
  <si>
    <t>0,50*(2,24*2+2,35)*4</t>
  </si>
  <si>
    <t>0,50*(3,14*2+2,35)</t>
  </si>
  <si>
    <t>0,50*(2,24*2+2,35)</t>
  </si>
  <si>
    <t>0,50*(2,10*2+1,53)</t>
  </si>
  <si>
    <t>0,50*2,10*2</t>
  </si>
  <si>
    <t>0,25*5,17</t>
  </si>
  <si>
    <t>0,65*(1,50*2+1,20)*2</t>
  </si>
  <si>
    <t>0,65*(2,40*2+1,00)</t>
  </si>
  <si>
    <t>0,65*(1,17*2+2,08)</t>
  </si>
  <si>
    <t>0,65*(2,10*2+1,45)</t>
  </si>
  <si>
    <t>0,65*(1,50*2+1,20)</t>
  </si>
  <si>
    <t>0,50*(1,50*2+1,20)*3</t>
  </si>
  <si>
    <t>0,50*(2,10*2+1,45)</t>
  </si>
  <si>
    <t>0,50*(1,20*2+2,00)</t>
  </si>
  <si>
    <t>0,50*(1,20*2+1,20)</t>
  </si>
  <si>
    <t>0,50*(2,10*2+1,00)</t>
  </si>
  <si>
    <t>0,70*(1,80*2+1,20)*6</t>
  </si>
  <si>
    <t>xxxxxxxxxxxxxxxxxxxxxxxxxxxx</t>
  </si>
  <si>
    <t>0,50*(1,20*2+1,30)</t>
  </si>
  <si>
    <t>0,30*1,20*2</t>
  </si>
  <si>
    <t>0,50*(1,20*2+0,60)</t>
  </si>
  <si>
    <t>0,45*(1,50*2+0,90)</t>
  </si>
  <si>
    <t>0,45*(1,50*2+1,20)*7</t>
  </si>
  <si>
    <t>0,45*(2,05*2+0,90)</t>
  </si>
  <si>
    <t>0,45*(1,50*2+1,50)</t>
  </si>
  <si>
    <t>0,45*(1,50*2+1,20)*2</t>
  </si>
  <si>
    <t>0,45*(0,90*2+1,35)*2</t>
  </si>
  <si>
    <t>45</t>
  </si>
  <si>
    <t>612325421</t>
  </si>
  <si>
    <t>Oprava vnitřní vápenocementové štukové omítky stěn v rozsahu plochy do 10%</t>
  </si>
  <si>
    <t>1097408840</t>
  </si>
  <si>
    <t>3,10*(13,45+4,10)*2            "m.č. 14</t>
  </si>
  <si>
    <t>-0,90*1,97                                "odpočet otvorů</t>
  </si>
  <si>
    <t>-2,37*2,25*3</t>
  </si>
  <si>
    <t>-29,298                                    "odpočet sanační omítky</t>
  </si>
  <si>
    <t>3,10*(5,70+12,53)*2            "m.č. 16</t>
  </si>
  <si>
    <t>-2,37*2,24*3                          "odpočet otvorů</t>
  </si>
  <si>
    <t>-0,725*2,24*2</t>
  </si>
  <si>
    <t>-0,92*3,14</t>
  </si>
  <si>
    <t>-2,35*2,24*2</t>
  </si>
  <si>
    <t>-1,00*1,80                              "ker. obklad</t>
  </si>
  <si>
    <t>3,10*(3,125*2+5,75)              "m.č. 17A</t>
  </si>
  <si>
    <t>-0,90*1,97</t>
  </si>
  <si>
    <t>-1,31*2,24</t>
  </si>
  <si>
    <t>-1,04*3,14</t>
  </si>
  <si>
    <t>3,10*(3,125*2+2,575)          "m.č. 117B</t>
  </si>
  <si>
    <t>-2,35*2,24</t>
  </si>
  <si>
    <t>3,10*(6,40+5,75)*2                "m.č. 18</t>
  </si>
  <si>
    <t>3,10*(2,68+3,63)*2                "m.č. 22</t>
  </si>
  <si>
    <t>-0,80*1,97</t>
  </si>
  <si>
    <t>(3,10-2,00)*(1,50*2+0,90)     "m.č. 122 - nad obklady</t>
  </si>
  <si>
    <t>(3,10-2,00)*(1,875*2+1,70)    "m.č. 123 - dtto</t>
  </si>
  <si>
    <t>(3,10-2,00)*(1,10+1,15)*2       "m.č. 125 - dtto</t>
  </si>
  <si>
    <t>(3,10-2,00)*(0,90+1,15)*2      "m.č. 126 - dtto</t>
  </si>
  <si>
    <t>(2,90-2,00)*(1,97+2,66)*2          "m.č. 213</t>
  </si>
  <si>
    <t>-0,60*0,57*2</t>
  </si>
  <si>
    <t>(2,90+2,00)*(3,00+2,66)*2          "m.č. 214</t>
  </si>
  <si>
    <t>-0,60*0,57</t>
  </si>
  <si>
    <t>-0,90*0,55</t>
  </si>
  <si>
    <t>2,90*(3,67+6,34*2)                          "m.č. 215A</t>
  </si>
  <si>
    <t>-1,20*1,50*3</t>
  </si>
  <si>
    <t>2,90*(5,07+7,69+6,43)                        "m.č. 215B</t>
  </si>
  <si>
    <t>-0,90*2,05</t>
  </si>
  <si>
    <t>46</t>
  </si>
  <si>
    <t>612325422</t>
  </si>
  <si>
    <t>Oprava vnitřní vápenocementové štukové omítky stěn v rozsahu plochy do 30%</t>
  </si>
  <si>
    <t>485870381</t>
  </si>
  <si>
    <t>(3,10-1,80)*(6,65+11,83)*2             "m.č. 8</t>
  </si>
  <si>
    <t>-1,96*1,10</t>
  </si>
  <si>
    <t>-(0,90*1,11+2,99*1,11+3,00*1,11+0,90*1,11)</t>
  </si>
  <si>
    <t>(3,10-1,80)*(5,33+12,92)*2              "m.č. 20</t>
  </si>
  <si>
    <t>-1,02*1,00*3</t>
  </si>
  <si>
    <t>-1,04*1,00*3</t>
  </si>
  <si>
    <t>(3,10-1,80)*(4,62+3,17)*2                 "m.č. 21</t>
  </si>
  <si>
    <t>-2,08*0,28</t>
  </si>
  <si>
    <t>(3,10-2,80)*(2,68+1,87)*2                 "m.č. 23</t>
  </si>
  <si>
    <t>-1,20*0,60</t>
  </si>
  <si>
    <t>(3,10-1,80)*(1,79+2,68+1,79)            "m.č.24</t>
  </si>
  <si>
    <t>3,10*(1,63+2,87)</t>
  </si>
  <si>
    <t>-1,00*2,40</t>
  </si>
  <si>
    <t>3,10*(1,80+2,72)*2                                "m.č. 100</t>
  </si>
  <si>
    <t>-1,45+2,10</t>
  </si>
  <si>
    <t>-1,25*1,97</t>
  </si>
  <si>
    <t>(3,21-1,90)*(10,77+6,55+12,47)                 "m.č. 101</t>
  </si>
  <si>
    <t>-1,20*1,10*3</t>
  </si>
  <si>
    <t>-1,50*0,70*3</t>
  </si>
  <si>
    <t>(3,21-2,00)*2,317                           "m.č. 102</t>
  </si>
  <si>
    <t>(3,21-2,00)*(9,308+0,75+4,45)       "m.č. 104</t>
  </si>
  <si>
    <t>(3,21-2,00)*9,20</t>
  </si>
  <si>
    <t>(3,21-2,00)*(4,025+2,275)                "m.č. 105</t>
  </si>
  <si>
    <t>(3,10-2,00)*(3,375+2,95)*2             "m.č. 106</t>
  </si>
  <si>
    <t>(3,10-2,00)*(3,70+2,275)                  "m.č. 108</t>
  </si>
  <si>
    <t>(3,10-2,00)*(1,60+2,275)                    "m.č. 109</t>
  </si>
  <si>
    <t>(3,10-2,00)*(1,50*2+5,97+3,25)        "m.č. 110</t>
  </si>
  <si>
    <t>(3,10-2,00)*(3,50*2+2,72)                  "m.č. 111</t>
  </si>
  <si>
    <t>(3,10-2,00)*(4,30+3,15)*2                  "m.č. 112</t>
  </si>
  <si>
    <t>-1,20*0,40</t>
  </si>
  <si>
    <t>(3,10-2,00)*(2,50+3,90)*2                   "m.č. 113</t>
  </si>
  <si>
    <t>(3,10-2,00)*(2,10+2,00)*2                  "m.č. 114</t>
  </si>
  <si>
    <t>(3,10-2,00)*(3,70+6,00)*2                   "m.č. 115</t>
  </si>
  <si>
    <t>(3,10-2,00)*(4,00+2,72)*2                    "m.č. 116</t>
  </si>
  <si>
    <t>(3,10-2,00)*(1,30+1,35)*2                     "m.č. 117</t>
  </si>
  <si>
    <t>3,10*(7,40+1,27)*2                                   "m.č. 118</t>
  </si>
  <si>
    <t>-(0,80*1,97*3+0,70*1,97*2)</t>
  </si>
  <si>
    <t>(3,10-2,00)*0,90*2                                   "m.č. 119</t>
  </si>
  <si>
    <t>(3,10-2,00)*1,65                                         "m.č. 120</t>
  </si>
  <si>
    <t>(3,10-2,00)*(0,90+1,35)                           "m.č. 121</t>
  </si>
  <si>
    <t>(3,10-2,00)*(3,22+3,07)*2                      "m.č. 124</t>
  </si>
  <si>
    <t>-1,50*-0,60</t>
  </si>
  <si>
    <t>2,90*(8,915+7,30)*2                                "m.č. 208</t>
  </si>
  <si>
    <t>-1,20*1,50*2</t>
  </si>
  <si>
    <t>2,90*(7,635+6,00)*2                                 "m.č. 209</t>
  </si>
  <si>
    <t>47</t>
  </si>
  <si>
    <t>612325423</t>
  </si>
  <si>
    <t>Oprava vnitřní vápenocementové štukové omítky stěn v rozsahu plochy do 50%</t>
  </si>
  <si>
    <t>654295379</t>
  </si>
  <si>
    <t>(3,10-2,00)*(3,375*2+2,295)       "m.č. 107</t>
  </si>
  <si>
    <t>48</t>
  </si>
  <si>
    <t>612331111</t>
  </si>
  <si>
    <t>Cementová omítka hrubá jednovrstvá zatřená vnitřních stěn nanášená ručně</t>
  </si>
  <si>
    <t>1775090505</t>
  </si>
  <si>
    <t>pod obklady na zděných stěnách</t>
  </si>
  <si>
    <t>1,80*1,00                             "m.č. 16</t>
  </si>
  <si>
    <t>1,80*(1,85+1,35)              "m.č. 7 - doplnění chybějících</t>
  </si>
  <si>
    <t>1,80*(0,90+0,75+0,35*2)</t>
  </si>
  <si>
    <t>1,80*(0,80+4,543+0,90)                 "m.č. 101</t>
  </si>
  <si>
    <t>2,00*(0,70+1,00+2,317)                 "m.č. 102, 103</t>
  </si>
  <si>
    <t>2,00*(3,225+1,517+0,15+1,817)</t>
  </si>
  <si>
    <t>2,00*(1,695+2,992+2,61+0,15+0,85)</t>
  </si>
  <si>
    <t>-3,00*2,20</t>
  </si>
  <si>
    <t>-1,05*2,20</t>
  </si>
  <si>
    <t>2,00*(9,308+0,80+0,20+0,75)         "m.č. 104</t>
  </si>
  <si>
    <t>2,00*(4,45+9,20+1,35+1,292)</t>
  </si>
  <si>
    <t>2,00*(2,76+1,15)</t>
  </si>
  <si>
    <t>-(0,90*2,00*2+1,25*2,00+1,35*2,00)</t>
  </si>
  <si>
    <t>0,60*2,00*2                           "ostění</t>
  </si>
  <si>
    <t>0,65*2,00*2</t>
  </si>
  <si>
    <t>2,00*(4,85+2,275+4,025+0,80)          "m.č. 105</t>
  </si>
  <si>
    <t>-(0,80*2,00+0,90*2,00)</t>
  </si>
  <si>
    <t>2,00*(3,375+2,95)*2                     "m.č. 106</t>
  </si>
  <si>
    <t>0,30*2,00*2                             "ostění</t>
  </si>
  <si>
    <t>2,00*(3,70+2,275)*2               "m.č. 108</t>
  </si>
  <si>
    <t>2,00*(1,60+2,275)*2                 "m.č. 109</t>
  </si>
  <si>
    <t>2,00*(1,50*2+5,97+3,25)          "m.č. 110</t>
  </si>
  <si>
    <t>0,55*2,00*2                                   "ostění</t>
  </si>
  <si>
    <t>2,00*(4,30+3,15)*2                     "m.č. 112</t>
  </si>
  <si>
    <t>2,00*(2,50+3,90)*2                       "m.č. 113</t>
  </si>
  <si>
    <t>2,00*(2,10+2,00)*2                       "m.č. 114</t>
  </si>
  <si>
    <t>-(0,90*2,00*2+1,40*2,00)</t>
  </si>
  <si>
    <t>0,30*2,00*2                                      "ostění</t>
  </si>
  <si>
    <t>2,00*(3,70+6,00)*2                        "m.č. 115</t>
  </si>
  <si>
    <t>2,00*(4,00+2,72)*2                         "m.č. 116</t>
  </si>
  <si>
    <t>2,00*(1,30+1,35)*2                 "m.č. 117</t>
  </si>
  <si>
    <t>2,00*(0,90+1,35)*2                   "m.č. 119, 120</t>
  </si>
  <si>
    <t>2,00*(0,90+1,65*2)</t>
  </si>
  <si>
    <t>-0,70*2,00*3</t>
  </si>
  <si>
    <t>2,00*(0,90+1,35)*2                    "m.č. 121, 122</t>
  </si>
  <si>
    <t>2,00*(1,50*2+0,90)</t>
  </si>
  <si>
    <t>-(0,70*2,00+0,60*2,00*2)</t>
  </si>
  <si>
    <t>2,00*(1,875*2+1,70)                  "m.č. 123</t>
  </si>
  <si>
    <t>2,00*(3,22+3,07)*2                      "m.č. 124</t>
  </si>
  <si>
    <t>-(0,80*2,00+0,70*2,00)</t>
  </si>
  <si>
    <t>2,00*(1,10+1,15)*2                       "m.č. 125</t>
  </si>
  <si>
    <t>-(0,70*2,00+0,50*2,00)</t>
  </si>
  <si>
    <t>2,00*(0,90+1,15)*2                        "m.č. 126</t>
  </si>
  <si>
    <t>-0,50*2,00</t>
  </si>
  <si>
    <t>-0,60*0,90</t>
  </si>
  <si>
    <t>49</t>
  </si>
  <si>
    <t>612821012</t>
  </si>
  <si>
    <t>Vnitřní sanační štuková omítka pro vlhké a zasolené zdivo prováděná ručně</t>
  </si>
  <si>
    <t>-705424212</t>
  </si>
  <si>
    <t>sanační opatření - vnitřní</t>
  </si>
  <si>
    <t>2,50*(5,24+4,65+0,62)               "m.č. 10</t>
  </si>
  <si>
    <t>2,50*(0,45*2+0,20)</t>
  </si>
  <si>
    <t>-2,36*1,63                              "odpočet otvoru</t>
  </si>
  <si>
    <t>0,20*1,63*2</t>
  </si>
  <si>
    <t>2,50*(9,80+4,65-0,125)          "m.č. 14</t>
  </si>
  <si>
    <t>-2,37*1,54*2</t>
  </si>
  <si>
    <t>0,20*1,54*2*3</t>
  </si>
  <si>
    <t>50</t>
  </si>
  <si>
    <t>612821031</t>
  </si>
  <si>
    <t>Vnitřní vyrovnávací sanační omítka prováděná ručně</t>
  </si>
  <si>
    <t>142084577</t>
  </si>
  <si>
    <t>51</t>
  </si>
  <si>
    <t>622131101</t>
  </si>
  <si>
    <t>Cementový postřik vnějších stěn nanášený celoplošně ručně</t>
  </si>
  <si>
    <t>36198749</t>
  </si>
  <si>
    <t>viz pozn. 6 - pro keram. sokl</t>
  </si>
  <si>
    <t>0,50*(13,83+18,23)         "viz fasáda (m.č. 16-18)</t>
  </si>
  <si>
    <t>-0,50*0,92</t>
  </si>
  <si>
    <t>0,50*0,25*2</t>
  </si>
  <si>
    <t>0,50*20,27                          "viz fasáda severní</t>
  </si>
  <si>
    <t>0,50*51,04                           "fasáda západní</t>
  </si>
  <si>
    <t>52</t>
  </si>
  <si>
    <t>622143004</t>
  </si>
  <si>
    <t>Montáž omítkových samolepících začišťovacích profilů (APU lišt)</t>
  </si>
  <si>
    <t>-1060456169</t>
  </si>
  <si>
    <t>(1,50*2+1,50)*3</t>
  </si>
  <si>
    <t>(0,60*2+0,60)</t>
  </si>
  <si>
    <t>(1,92*2+1,04)*3</t>
  </si>
  <si>
    <t>(1,92*2+1,02)*3</t>
  </si>
  <si>
    <t>(2,00*2+1,00)*3</t>
  </si>
  <si>
    <t>(2,00*2+2,35)</t>
  </si>
  <si>
    <t>(2,90*2+2,27)</t>
  </si>
  <si>
    <t>(2,10*2+0,90)</t>
  </si>
  <si>
    <t>(2,10*2+3,00)</t>
  </si>
  <si>
    <t>(2,10*2+2,99)</t>
  </si>
  <si>
    <t>(2,10*2+0,90)*2</t>
  </si>
  <si>
    <t>(1,76*2+2,36)</t>
  </si>
  <si>
    <t>(2,25*2+2,37)*3</t>
  </si>
  <si>
    <t>(2,24*2+2,37)*3</t>
  </si>
  <si>
    <t>(3,14*2+2,37)</t>
  </si>
  <si>
    <t>(2,24*2+2,35)*4</t>
  </si>
  <si>
    <t>(3,14*2+2,35)</t>
  </si>
  <si>
    <t>(2,24*2+2,35)</t>
  </si>
  <si>
    <t>(2,10*2+1,53)</t>
  </si>
  <si>
    <t>2,10*2</t>
  </si>
  <si>
    <t>2,10+5,17</t>
  </si>
  <si>
    <t>(1,50*2+1,20)*2</t>
  </si>
  <si>
    <t>(2,40*2+1,00)</t>
  </si>
  <si>
    <t>(1,17*2+2,08)</t>
  </si>
  <si>
    <t>(2,10*2+1,45)</t>
  </si>
  <si>
    <t>(1,50*2+1,20)</t>
  </si>
  <si>
    <t>(1,50*2+1,20)*3</t>
  </si>
  <si>
    <t>(1,20*2+2,00)</t>
  </si>
  <si>
    <t>(1,20*2+1,20)</t>
  </si>
  <si>
    <t>(2,10*2+1,00)</t>
  </si>
  <si>
    <t>(1,80*2+1,20)*6</t>
  </si>
  <si>
    <t>(1,20*2+1,30)</t>
  </si>
  <si>
    <t>1,20*2</t>
  </si>
  <si>
    <t>(1,20*2+0,60)</t>
  </si>
  <si>
    <t>(1,50*2+0,90)</t>
  </si>
  <si>
    <t>(1,50*2+1,20)*7</t>
  </si>
  <si>
    <t>(2,05*2+0,90)</t>
  </si>
  <si>
    <t>(1,50*2+1,50)</t>
  </si>
  <si>
    <t>(0,90*2+1,35)*2</t>
  </si>
  <si>
    <t>374,62                                 "z vnější strany</t>
  </si>
  <si>
    <t>53</t>
  </si>
  <si>
    <t>590514750</t>
  </si>
  <si>
    <t>profil okenní začišťovací s tkaninou -Thermospoj 6 mm/2,4 m</t>
  </si>
  <si>
    <t>1588461980</t>
  </si>
  <si>
    <t>délka 2,4 m, přesah tkaniny 100 mm</t>
  </si>
  <si>
    <t>749,24*1,05</t>
  </si>
  <si>
    <t>54</t>
  </si>
  <si>
    <t>622331111</t>
  </si>
  <si>
    <t>Cementová omítka hrubá jednovrstvá zatřená vnějších stěn nanášená ručně</t>
  </si>
  <si>
    <t>-1845563060</t>
  </si>
  <si>
    <t>51,475                 "viz cementový postřik</t>
  </si>
  <si>
    <t>55</t>
  </si>
  <si>
    <t>622332121</t>
  </si>
  <si>
    <t>Škrábaná omítka (břízolitová) vnějších stěn nanášená ručně na neomítnutý podklad</t>
  </si>
  <si>
    <t>22193921</t>
  </si>
  <si>
    <t>3,10*1,05            "zazděný otvor</t>
  </si>
  <si>
    <t>56</t>
  </si>
  <si>
    <t>622821012</t>
  </si>
  <si>
    <t>Vnější sanační štuková omítka pro vlhké a zasolené zdivo prováděná ručně</t>
  </si>
  <si>
    <t>2028635238</t>
  </si>
  <si>
    <t>sanační opatření - vnější fasáda</t>
  </si>
  <si>
    <t>2,70*15,21     "předpoklad -0,20 až +2,50</t>
  </si>
  <si>
    <t>-2,37*1,54*3</t>
  </si>
  <si>
    <t>-2,36*1,63</t>
  </si>
  <si>
    <t>0,20*1,54*2*3       "ostění</t>
  </si>
  <si>
    <t>57</t>
  </si>
  <si>
    <t>622821031</t>
  </si>
  <si>
    <t>Vnější vyrovnávací sanační omítka prováděná ručně</t>
  </si>
  <si>
    <t>823116200</t>
  </si>
  <si>
    <t>58</t>
  </si>
  <si>
    <t>629995101</t>
  </si>
  <si>
    <t>Očištění vnějších ploch tlakovou vodou</t>
  </si>
  <si>
    <t>-1187803340</t>
  </si>
  <si>
    <t xml:space="preserve">pro drenáž </t>
  </si>
  <si>
    <t>0,80*21,07</t>
  </si>
  <si>
    <t>59</t>
  </si>
  <si>
    <t>631311114</t>
  </si>
  <si>
    <t>Mazanina tl do 80 mm z betonu prostého bez zvýšených nároků na prostředí tř. C 16/20</t>
  </si>
  <si>
    <t>1991339066</t>
  </si>
  <si>
    <t>doplnění podlah</t>
  </si>
  <si>
    <t>pro rozvody kanalizace, vody sil</t>
  </si>
  <si>
    <t>viz skladba podlah D.1.1.12</t>
  </si>
  <si>
    <t>0,08*106,00                 "podkl. beton</t>
  </si>
  <si>
    <t>60</t>
  </si>
  <si>
    <t>631312141</t>
  </si>
  <si>
    <t>Doplnění rýh v dosavadních mazaninách betonem prostým</t>
  </si>
  <si>
    <t>570171594</t>
  </si>
  <si>
    <t>doplnění podlad po vybouraných příčkách</t>
  </si>
  <si>
    <t>0,15*0,09*2,375                "m.č. 13</t>
  </si>
  <si>
    <t>0,35*0,09*1,96                   "mezi m.č. 7-8</t>
  </si>
  <si>
    <t>0,15*0,09*(1,70+1,70)      "m.č. 105</t>
  </si>
  <si>
    <t>0,15*0,069*2,95                  "mezi 103-104</t>
  </si>
  <si>
    <t>0,15*0,09*6,50                      "mezi 101-102</t>
  </si>
  <si>
    <t>0,10*0,09*1,35                    "mezi 115-114</t>
  </si>
  <si>
    <t>0,10*0,09*(2,72-0,80)       "mezi 119-106</t>
  </si>
  <si>
    <t>0,15*0,09*0,80                   "m.č. 117</t>
  </si>
  <si>
    <t>0,10*0,09*0,90                    "mezi 109-107</t>
  </si>
  <si>
    <t>0,10*0,09*0,749                  "mezi 109-108</t>
  </si>
  <si>
    <t>61</t>
  </si>
  <si>
    <t>632451024</t>
  </si>
  <si>
    <t>Vyrovnávací potěr tl do 50 mm z MC 15 provedený v pásu</t>
  </si>
  <si>
    <t>-1826267656</t>
  </si>
  <si>
    <t>parapety po vybouraných oknech</t>
  </si>
  <si>
    <t>0,60*1,50*3</t>
  </si>
  <si>
    <t>0,60*0,60</t>
  </si>
  <si>
    <t>0,60*1,04*3</t>
  </si>
  <si>
    <t>0,60*1,02*3</t>
  </si>
  <si>
    <t>0,60*1,00*3</t>
  </si>
  <si>
    <t>0,60*2,35</t>
  </si>
  <si>
    <t>0,50*0,90</t>
  </si>
  <si>
    <t>0,50*(3,00+2,99+0,90*2)</t>
  </si>
  <si>
    <t>0,50*(2,36+2,37*3)</t>
  </si>
  <si>
    <t>0,50*(2,37*3+0,725*2)</t>
  </si>
  <si>
    <t>0,50*(2,35*4+1,31+2,35)</t>
  </si>
  <si>
    <t>0,50*1,53</t>
  </si>
  <si>
    <t>0,65*(1,20*2+2,08+1,20)</t>
  </si>
  <si>
    <t>0,50*1,20*3</t>
  </si>
  <si>
    <t>0,50*(1,20*2+2,00+1,20)</t>
  </si>
  <si>
    <t>0,70*1,20*6</t>
  </si>
  <si>
    <t>0,50*(1,30+0,60)</t>
  </si>
  <si>
    <t>0,45*(0,90+1,20*9+1,50)</t>
  </si>
  <si>
    <t>62</t>
  </si>
  <si>
    <t>632453342</t>
  </si>
  <si>
    <t>Potěr betonový samonivelační tl do 40 mm tř. C 30/37</t>
  </si>
  <si>
    <t>732644785</t>
  </si>
  <si>
    <t>106,00</t>
  </si>
  <si>
    <t>63</t>
  </si>
  <si>
    <t>632481213</t>
  </si>
  <si>
    <t>Separační vrstva z PE fólie</t>
  </si>
  <si>
    <t>-1644027778</t>
  </si>
  <si>
    <t>64</t>
  </si>
  <si>
    <t>637121113</t>
  </si>
  <si>
    <t>Okapový chodník z kačírku tl 200 mm s udusáním</t>
  </si>
  <si>
    <t>1537217494</t>
  </si>
  <si>
    <t>viz pozn. 8</t>
  </si>
  <si>
    <t>0,30*(13,38-2,37)</t>
  </si>
  <si>
    <t>65</t>
  </si>
  <si>
    <t>637211122</t>
  </si>
  <si>
    <t>Okapový chodník z betonových dlaždic tl 60 mm kladených do písku se zalitím spár MC</t>
  </si>
  <si>
    <t>336707717</t>
  </si>
  <si>
    <t>0,50*21,07</t>
  </si>
  <si>
    <t>66</t>
  </si>
  <si>
    <t>916331112</t>
  </si>
  <si>
    <t>Osazení zahradního obrubníku betonového do lože z betonu s boční opěrou</t>
  </si>
  <si>
    <t>-1991870213</t>
  </si>
  <si>
    <t>viz pozn. 7</t>
  </si>
  <si>
    <t>0,30*4+13,38-2,37</t>
  </si>
  <si>
    <t>67</t>
  </si>
  <si>
    <t>592172140</t>
  </si>
  <si>
    <t>obrubník betonový záhonový šedý(přírodní) 50 x 5 x 25 cm</t>
  </si>
  <si>
    <t>351971318</t>
  </si>
  <si>
    <t>12,21/0,50*1,01</t>
  </si>
  <si>
    <t>68</t>
  </si>
  <si>
    <t>919735122</t>
  </si>
  <si>
    <t>Řezání stávajícího betonového krytu hl do 100 mm</t>
  </si>
  <si>
    <t>312650375</t>
  </si>
  <si>
    <t>pro nové příčky - viz tech. zpráva</t>
  </si>
  <si>
    <t>xxxxxxxxxxxxxxx</t>
  </si>
  <si>
    <t>(1,35+1,85+0,45)*2       "pro příčky tl. 100mm</t>
  </si>
  <si>
    <t>(1,517+3,142+2,61+1,33+4,75)*2          "pro příčky tl. 150mm</t>
  </si>
  <si>
    <t>(0,70+1,15+4,85+2,275+0,80+2,95)*2</t>
  </si>
  <si>
    <t>69</t>
  </si>
  <si>
    <t>919735123</t>
  </si>
  <si>
    <t>Řezání stávajícího betonového krytu hl do 150 mm</t>
  </si>
  <si>
    <t>-1867986782</t>
  </si>
  <si>
    <t>výměra dodána projektantem</t>
  </si>
  <si>
    <t>vč. podklad. betonu</t>
  </si>
  <si>
    <t>322,00</t>
  </si>
  <si>
    <t>70</t>
  </si>
  <si>
    <t>941111121</t>
  </si>
  <si>
    <t>Montáž lešení řadového trubkového lehkého s podlahami zatížení do 200 kg/m2 š do 1,2 m v do 10 m</t>
  </si>
  <si>
    <t>-819447219</t>
  </si>
  <si>
    <t>2,70*17,21           "předpoklad -0,20 až +2,50</t>
  </si>
  <si>
    <t>6,00*5,10               "2.NP - zaomítání zazdívky</t>
  </si>
  <si>
    <t>71</t>
  </si>
  <si>
    <t>941111221</t>
  </si>
  <si>
    <t>Příplatek k lešení řadovému trubkovému lehkému s podlahami š 1,2 m v 10 m za první a ZKD den použití</t>
  </si>
  <si>
    <t>2133085923</t>
  </si>
  <si>
    <t>77,067*20                 "předpoklad 20dní</t>
  </si>
  <si>
    <t>72</t>
  </si>
  <si>
    <t>941111821</t>
  </si>
  <si>
    <t>Demontáž lešení řadového trubkového lehkého s podlahami zatížení do 200 kg/m2 š do 1,2 m v do 10 m</t>
  </si>
  <si>
    <t>1961941480</t>
  </si>
  <si>
    <t>73</t>
  </si>
  <si>
    <t>949101111</t>
  </si>
  <si>
    <t>Lešení pomocné pro objekty pozemních staveb s lešeňovou podlahou v do 1,9 m zatížení do 150 kg/m2</t>
  </si>
  <si>
    <t>-392699744</t>
  </si>
  <si>
    <t>pro bourání, opravy, zazdívky uvnitř budovy</t>
  </si>
  <si>
    <t>397,00</t>
  </si>
  <si>
    <t>74</t>
  </si>
  <si>
    <t>952901111</t>
  </si>
  <si>
    <t>Vyčištění budov bytové a občanské výstavby při výšce podlaží do 4 m</t>
  </si>
  <si>
    <t>1439289744</t>
  </si>
  <si>
    <t>1.NP</t>
  </si>
  <si>
    <t>13,38*32,97</t>
  </si>
  <si>
    <t>11,40*14,70</t>
  </si>
  <si>
    <t>15,46*11,20</t>
  </si>
  <si>
    <t>9,20*6,10</t>
  </si>
  <si>
    <t>11,27*21,97</t>
  </si>
  <si>
    <t>8,85*6,10</t>
  </si>
  <si>
    <t>1,80*3,47</t>
  </si>
  <si>
    <t>2.NP</t>
  </si>
  <si>
    <t>8,00*3,20</t>
  </si>
  <si>
    <t>11,00*33,40</t>
  </si>
  <si>
    <t>17,40*11,20</t>
  </si>
  <si>
    <t>9,20*12,45</t>
  </si>
  <si>
    <t>75</t>
  </si>
  <si>
    <t>962031132</t>
  </si>
  <si>
    <t>Bourání příček z cihel pálených na MVC tl do 100 mm</t>
  </si>
  <si>
    <t>-2016800411</t>
  </si>
  <si>
    <t>3,10*(1,35+1,80)             "m.č. 115-114</t>
  </si>
  <si>
    <t>-0,60*1,97</t>
  </si>
  <si>
    <t>76</t>
  </si>
  <si>
    <t>962031133</t>
  </si>
  <si>
    <t>Bourání příček z cihel pálených na MVC tl do 150 mm</t>
  </si>
  <si>
    <t>942053209</t>
  </si>
  <si>
    <t>2,375*3,10                   "m.č. 13 - sklad č. 3</t>
  </si>
  <si>
    <t>3,21*6,50                      "mezi m.č. 101 - 102</t>
  </si>
  <si>
    <t>3,10*(1,70+1,70)            "mezi 105 - 102</t>
  </si>
  <si>
    <t>3,10*2,95                       "mezi 103 - 104</t>
  </si>
  <si>
    <t>3,10*2,72                         "mezi 106 - 119</t>
  </si>
  <si>
    <t>77</t>
  </si>
  <si>
    <t>962032231</t>
  </si>
  <si>
    <t>Bourání zdiva z cihel pálených nebo vápenopískových na MV nebo MVC přes 1 m3</t>
  </si>
  <si>
    <t>2059909083</t>
  </si>
  <si>
    <t>1,96*2,90*0,35              "mezi m..č 7 - 8</t>
  </si>
  <si>
    <t>78</t>
  </si>
  <si>
    <t>965042121</t>
  </si>
  <si>
    <t>Bourání podkladů pod dlažby nebo mazanin betonových nebo z litého asfaltu tl do 100 mm pl do 1 m2</t>
  </si>
  <si>
    <t>30325822</t>
  </si>
  <si>
    <t>0,04*0,10*(1,35+1,85+0,45)*2       "pro příčky tl. 100mm</t>
  </si>
  <si>
    <t>0,04*0,15*(1,517+3,142+2,61+1,33+4,75)*2          "pro příčky tl. 150mm</t>
  </si>
  <si>
    <t>0,04*0,15*(0,70+1,15+4,85+2,275+0,80+2,95)*2</t>
  </si>
  <si>
    <t>79</t>
  </si>
  <si>
    <t>965042231</t>
  </si>
  <si>
    <t>Bourání podkladů pod dlažby nebo mazanin betonových nebo z litého asfaltu tl přes 100 mm pl do 4 m2</t>
  </si>
  <si>
    <t>26570778</t>
  </si>
  <si>
    <t>0,12*106,00</t>
  </si>
  <si>
    <t>80</t>
  </si>
  <si>
    <t>965046100</t>
  </si>
  <si>
    <t>Přebroušení stávajících betonových podlah  po odstranění ker. dlažby a PVC vč. odstranění lepidla, tmelu</t>
  </si>
  <si>
    <t>2020905496</t>
  </si>
  <si>
    <t>406,80+14,30                "viz demontáž dlažeb</t>
  </si>
  <si>
    <t>251,60+198,90              "viz demontáž PVC</t>
  </si>
  <si>
    <t>-106,00                           "bouraná podlaha pro kanal., vody  a SIl</t>
  </si>
  <si>
    <t>81</t>
  </si>
  <si>
    <t>967031132</t>
  </si>
  <si>
    <t>Přisekání rovných ostění v cihelném zdivu na MV nebo MVC</t>
  </si>
  <si>
    <t>570175222</t>
  </si>
  <si>
    <t>0,35*2,90*2            "mezi m.č. 7-8</t>
  </si>
  <si>
    <t>0,45*0,90*2           "m.č. 17 - parapet</t>
  </si>
  <si>
    <t>0,10*2,02                 "mezi 108-109</t>
  </si>
  <si>
    <t>0,10*2,02                 "mezi 108-107</t>
  </si>
  <si>
    <t>0,10*2,02*2             "mezi 109-107</t>
  </si>
  <si>
    <t>0,10*2,02                   "mezi 107-106</t>
  </si>
  <si>
    <t>0,10*2,10*2              "mezi 106-102</t>
  </si>
  <si>
    <t>0,15*2,02*2             "m.č. 117</t>
  </si>
  <si>
    <t>0,10*2,02                   "m.č. 116</t>
  </si>
  <si>
    <t>0,10*3,10*2              "mezi 118-115</t>
  </si>
  <si>
    <t>0,15*3,21*6               "mezi 102-104</t>
  </si>
  <si>
    <t>0,45*0,90*2*2            "m.č. 216</t>
  </si>
  <si>
    <t>82</t>
  </si>
  <si>
    <t>967031732</t>
  </si>
  <si>
    <t>Přisekání plošné zdiva z cihel pálených na MV nebo MVC tl do 100 mm</t>
  </si>
  <si>
    <t>2119298105</t>
  </si>
  <si>
    <t>zvětšení otvoru dveří</t>
  </si>
  <si>
    <t>0,50*2,00*2            "m.č. 108/114</t>
  </si>
  <si>
    <t>83</t>
  </si>
  <si>
    <t>968062374</t>
  </si>
  <si>
    <t>Vybourání dřevěných rámů oken zdvojených včetně křídel pl do 1 m2</t>
  </si>
  <si>
    <t>-1632754814</t>
  </si>
  <si>
    <t>0,60*0,60                "m.č. 117 x 126</t>
  </si>
  <si>
    <t>2.NP - viz výkr.č. D.1.1.04 - stávající stav</t>
  </si>
  <si>
    <t>0,60*1,20</t>
  </si>
  <si>
    <t>2*0,60*1,20</t>
  </si>
  <si>
    <t>84</t>
  </si>
  <si>
    <t>968062375</t>
  </si>
  <si>
    <t>Vybourání dřevěných rámů oken zdvojených včetně křídel pl do 2 m2</t>
  </si>
  <si>
    <t>488622418</t>
  </si>
  <si>
    <t xml:space="preserve">0,725*2,24*2  </t>
  </si>
  <si>
    <t>0,90*2,10*3</t>
  </si>
  <si>
    <t>1,00*2,00*3</t>
  </si>
  <si>
    <t>1,10*2,00*2</t>
  </si>
  <si>
    <t>1,02*1,92*3</t>
  </si>
  <si>
    <t>1,04*1,92*3</t>
  </si>
  <si>
    <t>1,20*1,20</t>
  </si>
  <si>
    <t>1,20*1,50*11</t>
  </si>
  <si>
    <t>0,90*1,50</t>
  </si>
  <si>
    <t>85</t>
  </si>
  <si>
    <t>968062376</t>
  </si>
  <si>
    <t>Vybourání dřevěných rámů oken zdvojených včetně křídel pl do 4 m2</t>
  </si>
  <si>
    <t>-815786890</t>
  </si>
  <si>
    <t>1,50*1,50*3</t>
  </si>
  <si>
    <t>1,20*1,80*8</t>
  </si>
  <si>
    <t>2,00*1,20</t>
  </si>
  <si>
    <t>1,53*2,10</t>
  </si>
  <si>
    <t>1,20*1,50*6</t>
  </si>
  <si>
    <t>2,08*1,17</t>
  </si>
  <si>
    <t>1,50*1,50</t>
  </si>
  <si>
    <t>3,10*1,05</t>
  </si>
  <si>
    <t>86</t>
  </si>
  <si>
    <t>968062377</t>
  </si>
  <si>
    <t>Vybourání dřevěných rámů oken zdvojených včetně křídel pl přes 4 m2</t>
  </si>
  <si>
    <t>480313514</t>
  </si>
  <si>
    <t>2,36*1,76</t>
  </si>
  <si>
    <t>2,37*2,25*3</t>
  </si>
  <si>
    <t>2,37*2,24*3</t>
  </si>
  <si>
    <t>2,35*2,24*6</t>
  </si>
  <si>
    <t>2,99*2,10</t>
  </si>
  <si>
    <t>3,00*2,10</t>
  </si>
  <si>
    <t>87</t>
  </si>
  <si>
    <t>968062456</t>
  </si>
  <si>
    <t>Vybourání dřevěných dveřních zárubní pl přes 2 m2</t>
  </si>
  <si>
    <t>-1110326054</t>
  </si>
  <si>
    <t>0,92*3,14           "m.č. 16</t>
  </si>
  <si>
    <t>1,00*2,40            "vstupní - m.č. 24</t>
  </si>
  <si>
    <t>1,80*2,10            "vstupní u schodiště</t>
  </si>
  <si>
    <t>88</t>
  </si>
  <si>
    <t>968072455</t>
  </si>
  <si>
    <t>Vybourání kovových dveřních zárubní pl do 2 m2</t>
  </si>
  <si>
    <t>206023670</t>
  </si>
  <si>
    <t>0,80*1,97*15</t>
  </si>
  <si>
    <t>0,60*1,97*4</t>
  </si>
  <si>
    <t>0,90*1,967*2</t>
  </si>
  <si>
    <t>0,60*1,97*3</t>
  </si>
  <si>
    <t>0,80*1,97</t>
  </si>
  <si>
    <t>89</t>
  </si>
  <si>
    <t>968072456</t>
  </si>
  <si>
    <t>Vybourání kovových dveřních zárubní pl přes 2 m2</t>
  </si>
  <si>
    <t>-1354154990</t>
  </si>
  <si>
    <t>1,25*1,97*3</t>
  </si>
  <si>
    <t>90</t>
  </si>
  <si>
    <t>971033431</t>
  </si>
  <si>
    <t>Vybourání otvorů ve zdivu cihelném pl do 0,25 m2 na MVC nebo MV tl do 150 mm</t>
  </si>
  <si>
    <t>-1380490034</t>
  </si>
  <si>
    <t>1,00*2,02                "mezi m.č. 110 - 106</t>
  </si>
  <si>
    <t>-0,80*2,02</t>
  </si>
  <si>
    <t>1,00*2,02              "mezi 107-106</t>
  </si>
  <si>
    <t>1,00*2,02                "mezi 107-108</t>
  </si>
  <si>
    <t>1,00*2,10                "mezi 106-102</t>
  </si>
  <si>
    <t>91</t>
  </si>
  <si>
    <t>971033461</t>
  </si>
  <si>
    <t>Vybourání otvorů ve zdivu cihelném pl do 0,25 m2 na MVC nebo MV tl do 600 mm</t>
  </si>
  <si>
    <t>363020548</t>
  </si>
  <si>
    <t>1               "m.č. 105 - prostup</t>
  </si>
  <si>
    <t>92</t>
  </si>
  <si>
    <t>971033521</t>
  </si>
  <si>
    <t>Vybourání otvorů ve zdivu cihelném pl do 1 m2 na MVC nebo MV tl do 100 mm</t>
  </si>
  <si>
    <t>-1206104750</t>
  </si>
  <si>
    <t>0,90*2,02            "m.č. 116</t>
  </si>
  <si>
    <t>-0,70*2,02</t>
  </si>
  <si>
    <t>93</t>
  </si>
  <si>
    <t>971033561</t>
  </si>
  <si>
    <t>Vybourání otvorů ve zdivu cihelném pl do 1 m2 na MVC nebo MV tl do 600 mm</t>
  </si>
  <si>
    <t>1596010643</t>
  </si>
  <si>
    <t>1,04*0,90*0,45                "m.č. 17 - parapet</t>
  </si>
  <si>
    <t>1,35*0,90*0,45                  "m.č. 216</t>
  </si>
  <si>
    <t>-1,00*0,40*0,45</t>
  </si>
  <si>
    <t>1,35*0,90*0,45</t>
  </si>
  <si>
    <t>-1,00*0,60*0,45</t>
  </si>
  <si>
    <t>94</t>
  </si>
  <si>
    <t>971033621</t>
  </si>
  <si>
    <t>Vybourání otvorů ve zdivu cihelném pl do 4 m2 na MVC nebo MV tl do 100 mm</t>
  </si>
  <si>
    <t>1193849847</t>
  </si>
  <si>
    <t>1,549*2,02          "mezi m.č. 108 - 109</t>
  </si>
  <si>
    <t>0,90*2,02             "mezi 107-109</t>
  </si>
  <si>
    <t>95</t>
  </si>
  <si>
    <t>971033631</t>
  </si>
  <si>
    <t>Vybourání otvorů ve zdivu cihelném pl do 4 m2 na MVC nebo MV tl do 150 mm</t>
  </si>
  <si>
    <t>1749794978</t>
  </si>
  <si>
    <t>0,80*2,02             "m.č. 117</t>
  </si>
  <si>
    <t>96</t>
  </si>
  <si>
    <t>972054145</t>
  </si>
  <si>
    <t>Vybourání otvorů v ŽB stropech nebo klenbách pl do 0,0225 m2 tl do 300 mm</t>
  </si>
  <si>
    <t>-1326099184</t>
  </si>
  <si>
    <t>2+2             "pro ZTI</t>
  </si>
  <si>
    <t>97</t>
  </si>
  <si>
    <t>972054245</t>
  </si>
  <si>
    <t>Vybourání otvorů v ŽB stropech nebo klenbách pl do 0,09 m2 tl do 300 mm</t>
  </si>
  <si>
    <t>-1541536038</t>
  </si>
  <si>
    <t>1                 "m.č. 216</t>
  </si>
  <si>
    <t>98</t>
  </si>
  <si>
    <t>974031164</t>
  </si>
  <si>
    <t>Vysekání rýh ve zdivu cihelném hl do 150 mm š do 150 mm</t>
  </si>
  <si>
    <t>1380175343</t>
  </si>
  <si>
    <t>6,70*2            "pro ZTI z 1.NP až na střechu</t>
  </si>
  <si>
    <t>99</t>
  </si>
  <si>
    <t>974031664</t>
  </si>
  <si>
    <t>Vysekání rýh ve zdivu cihelném pro vtahování nosníků hl do 150 mm v do 150 mm</t>
  </si>
  <si>
    <t>1028886361</t>
  </si>
  <si>
    <t>1,00+1,25*5+1,50           "pro nové keramické překlady</t>
  </si>
  <si>
    <t>100</t>
  </si>
  <si>
    <t>974031666</t>
  </si>
  <si>
    <t>Vysekání rýh ve zdivu cihelném pro vtahování nosníků hl do 150 mm v do 250 mm</t>
  </si>
  <si>
    <t>121578536</t>
  </si>
  <si>
    <t>2,36*3                   "pro Ič. 180 - překlad</t>
  </si>
  <si>
    <t>1,65*4                   "pro Ič. 16 - překlad</t>
  </si>
  <si>
    <t>101</t>
  </si>
  <si>
    <t>974042553</t>
  </si>
  <si>
    <t>Vysekání rýh v dlažbě betonové nebo jiné monolitické hl do 100 mm š do 100 mm</t>
  </si>
  <si>
    <t>-290789242</t>
  </si>
  <si>
    <t>1,35+1,85+0,45      "pro příčky tl. 100mm</t>
  </si>
  <si>
    <t>102</t>
  </si>
  <si>
    <t>974042554</t>
  </si>
  <si>
    <t>Vysekání rýh v dlažbě betonové nebo jiné monolitické hl do 100 mm š do 150 mm</t>
  </si>
  <si>
    <t>-1366327992</t>
  </si>
  <si>
    <t>1,517+3,142+2,61+1,33+4,75        "pro příčky tl. 100mm</t>
  </si>
  <si>
    <t>0,70+1,15+4,85+2,275+0,80+2,95</t>
  </si>
  <si>
    <t>103</t>
  </si>
  <si>
    <t>975043111</t>
  </si>
  <si>
    <t>Jednořadové podchycení stropů pro osazení nosníků v do 3,5 m pro zatížení do 750 kg/m</t>
  </si>
  <si>
    <t>-1843754596</t>
  </si>
  <si>
    <t>4,81*2                "mezi m.č. 7-8</t>
  </si>
  <si>
    <t>104</t>
  </si>
  <si>
    <t>976034211</t>
  </si>
  <si>
    <t>Vybourání cihelných obrub - podezdívka sprchy</t>
  </si>
  <si>
    <t>1038496078</t>
  </si>
  <si>
    <t>1,10+1,00                "m.č. 110</t>
  </si>
  <si>
    <t>105</t>
  </si>
  <si>
    <t>978013191</t>
  </si>
  <si>
    <t>Otlučení vnitřní vápenné nebo vápenocementové omítky stěn v rozsahu do 100 %</t>
  </si>
  <si>
    <t>-254401394</t>
  </si>
  <si>
    <t>viz tech. zpráva</t>
  </si>
  <si>
    <t>po odstraněných dřevěných obkladech</t>
  </si>
  <si>
    <t>1,90*(0,45+0,45)*2*2             "dtto - sloupy</t>
  </si>
  <si>
    <t>v místech nových keram. obkladů</t>
  </si>
  <si>
    <t>1,80*1,00                                           "m.č. 16</t>
  </si>
  <si>
    <t>2,00*(1,50+1,70+0,50+1,00)        "m.č. 114</t>
  </si>
  <si>
    <t>2,00*(2,45*2+2,95)                 "m.č. 103</t>
  </si>
  <si>
    <t>2,00*(2,10+2,00)*2               "m.č. 108</t>
  </si>
  <si>
    <t>-1,549*2,02</t>
  </si>
  <si>
    <t>-1,00*2,02</t>
  </si>
  <si>
    <t>2,00*(3,70+6,00)*2               "m.č. 107</t>
  </si>
  <si>
    <t>-(1,00*2,00*2+0,90*2,00)</t>
  </si>
  <si>
    <t>-2,00*(0,35+1,00)</t>
  </si>
  <si>
    <t>2,00*(1,50*2+5,97+3,25)       "m.č. 106</t>
  </si>
  <si>
    <t>-1,00*2,00*2</t>
  </si>
  <si>
    <t>původní obklady 1,80m - nové 2,00m</t>
  </si>
  <si>
    <t>0,20*(1,97+2,81)*2              "m.č. 213</t>
  </si>
  <si>
    <t>-0,60*0,20</t>
  </si>
  <si>
    <t>-0,60*0,20*2</t>
  </si>
  <si>
    <t>0,24*2,00*2                           "ostění</t>
  </si>
  <si>
    <t>0,20*(3,00+2,81)*2             "m.č. 214</t>
  </si>
  <si>
    <t>-0,90*0,20</t>
  </si>
  <si>
    <t>v místě nových obkladů</t>
  </si>
  <si>
    <t>1,80*(0,90+0,50)                 "m.č. 208</t>
  </si>
  <si>
    <t>1,80*(0,90+0,50)                 "m.č. 209</t>
  </si>
  <si>
    <t>106</t>
  </si>
  <si>
    <t>978023411</t>
  </si>
  <si>
    <t>Vyškrabání spár zdiva cihelného mimo komínového</t>
  </si>
  <si>
    <t>194589671</t>
  </si>
  <si>
    <t>107</t>
  </si>
  <si>
    <t>978036191</t>
  </si>
  <si>
    <t>Otlučení cementových omítek vnějších ploch rozsahu do 100 %</t>
  </si>
  <si>
    <t>-764610018</t>
  </si>
  <si>
    <t>108</t>
  </si>
  <si>
    <t>978059541</t>
  </si>
  <si>
    <t>Odsekání a odebrání obkladů stěn z vnitřních obkládaček plochy přes 1 m2</t>
  </si>
  <si>
    <t>296307949</t>
  </si>
  <si>
    <t>2,00*(0,90+1,15)*2              "m.č. 117</t>
  </si>
  <si>
    <t>-0,80*2,00*3</t>
  </si>
  <si>
    <t>2,00*(2,00+1,70)*2       "m.č. 116</t>
  </si>
  <si>
    <t>2,00*(1,70+0,90)*2          "m.č. 115</t>
  </si>
  <si>
    <t>2,00*(1,30+1,35)</t>
  </si>
  <si>
    <t>2,00*(1,35+1,30)*2         "m.č. 113</t>
  </si>
  <si>
    <t>2,00*(11,90*2+4,45)         "m.č. 102</t>
  </si>
  <si>
    <t>-(0,80*2,00*4+1,25*2,00)</t>
  </si>
  <si>
    <t>2,00*(4,30*2+2,95)             "m.č. 104</t>
  </si>
  <si>
    <t>-(0,80*2,00+2,00*1,20)</t>
  </si>
  <si>
    <t>2,00*(2,75*2+4,70)               "m.č. 105</t>
  </si>
  <si>
    <t>2,00*(3,50*2+2,72)                   "m.č. 119</t>
  </si>
  <si>
    <t>2,00*(4,00+2,72)*2                    "m.č. 111</t>
  </si>
  <si>
    <t>2,00*(4,30+3,15)*2                 "m.č. 110</t>
  </si>
  <si>
    <t>-0,80*2,00*2</t>
  </si>
  <si>
    <t>2,00*(2,50+3,90)*2                "m.č. 109</t>
  </si>
  <si>
    <t>-1,549*2,00</t>
  </si>
  <si>
    <t>2,00*(0,35+1,00)                       "m.č. 107</t>
  </si>
  <si>
    <t>odsekání v místě instalací</t>
  </si>
  <si>
    <t>1,80*(4,81+4,46)*2*0,20        "m.č. 7 - cca 20% plochy</t>
  </si>
  <si>
    <t>1,80*(6,65+11,83)*2               "m.č. 8 - cca 20% plochy</t>
  </si>
  <si>
    <t>1,80*(12,92+5,33)*2*0,20          "m.č. 20 - 20% plochy</t>
  </si>
  <si>
    <t>1,80*(1,97+2,81)*2              "m.č. 213</t>
  </si>
  <si>
    <t>-0,60*1,80</t>
  </si>
  <si>
    <t>-0,60*0,43*2</t>
  </si>
  <si>
    <t>1,80*(3,00+2,81)*2             "m.č. 214</t>
  </si>
  <si>
    <t>-0,60*0,43</t>
  </si>
  <si>
    <t>-0,90*0,75</t>
  </si>
  <si>
    <t>109</t>
  </si>
  <si>
    <t>997013152</t>
  </si>
  <si>
    <t>Vnitrostaveništní doprava suti a vybouraných hmot pro budovy v do 9 m s omezením mechanizace</t>
  </si>
  <si>
    <t>-261398571</t>
  </si>
  <si>
    <t>110</t>
  </si>
  <si>
    <t>997013501</t>
  </si>
  <si>
    <t>Odvoz suti a vybouraných hmot na skládku nebo meziskládku do 1 km se složením</t>
  </si>
  <si>
    <t>1798135701</t>
  </si>
  <si>
    <t>111</t>
  </si>
  <si>
    <t>997013509</t>
  </si>
  <si>
    <t>Příplatek k odvozu suti a vybouraných hmot na skládku ZKD 1 km přes 1 km</t>
  </si>
  <si>
    <t>-1905328599</t>
  </si>
  <si>
    <t>112</t>
  </si>
  <si>
    <t>997013800</t>
  </si>
  <si>
    <t>Poplatek za uložení stavebního odpadu na skládce (skládkovné)</t>
  </si>
  <si>
    <t>-1992743675</t>
  </si>
  <si>
    <t>113</t>
  </si>
  <si>
    <t>998017001</t>
  </si>
  <si>
    <t>Přesun hmot s omezením mechanizace pro budovy v do 6 m</t>
  </si>
  <si>
    <t>-671122131</t>
  </si>
  <si>
    <t>114</t>
  </si>
  <si>
    <t>711111001</t>
  </si>
  <si>
    <t>Provedení izolace proti zemní vlhkosti vodorovné za studena nátěrem penetračním</t>
  </si>
  <si>
    <t>1576555374</t>
  </si>
  <si>
    <t>0,10*322,00        "v řezané spáře</t>
  </si>
  <si>
    <t>115</t>
  </si>
  <si>
    <t>111631500</t>
  </si>
  <si>
    <t>lak asfaltový ALP/9 (MJ t) bal 9 kg</t>
  </si>
  <si>
    <t>211968620</t>
  </si>
  <si>
    <t>Spotřeba 0,3-0,4kg/m2 dle povrchu, ředidlo technický benzín</t>
  </si>
  <si>
    <t>106,00*0,003</t>
  </si>
  <si>
    <t>0,10*322,00*0,0035        "v řezané spáře</t>
  </si>
  <si>
    <t>116</t>
  </si>
  <si>
    <t>711113116</t>
  </si>
  <si>
    <t>Izolace proti vodě hydroizolační stěrkou</t>
  </si>
  <si>
    <t>-1360289752</t>
  </si>
  <si>
    <t>53,60                   "skladba D2</t>
  </si>
  <si>
    <t>vytažení na stěny</t>
  </si>
  <si>
    <t>0,15*(3,95*2+2,375)                  "m.č. 13</t>
  </si>
  <si>
    <t xml:space="preserve">0,15*(2,68+1,87)*2                 "m.č. 23 </t>
  </si>
  <si>
    <t>0,15*(1,30+1,35)*2                 "m.č. 117</t>
  </si>
  <si>
    <t>0,15*(0,90+1,35)*2                   "m.č. 119, 120</t>
  </si>
  <si>
    <t>0,15*(0,90+1,65)*2</t>
  </si>
  <si>
    <t>0,15*(0,90+1,35)*2                    "m.č. 121, 122</t>
  </si>
  <si>
    <t>0,15*(1,50+0,90)*2</t>
  </si>
  <si>
    <t>0,15*(1,97+2,81)*2              "m.č. 213</t>
  </si>
  <si>
    <t>0,15*(3,00+2,81)*2             "m.č. 214</t>
  </si>
  <si>
    <t>222,086                         "skladba D3</t>
  </si>
  <si>
    <t>u skladba D3</t>
  </si>
  <si>
    <t xml:space="preserve">0,15*(4,81+4,46)*2*0,20        "m.č. 7 </t>
  </si>
  <si>
    <t xml:space="preserve">0,15*(6,65+11,83)*2               "m.č. 8 </t>
  </si>
  <si>
    <t xml:space="preserve">0,15*(12,92+5,33)*2*0,20          "m.č. 20 </t>
  </si>
  <si>
    <t>0,15*(4,62+3,17)*2*0,20              "m.č. 21</t>
  </si>
  <si>
    <t>0,15*(0,70+1,00+2,317)                 "m.č. 102, 103</t>
  </si>
  <si>
    <t>0,15*(3,225+1,517+0,15+1,817)</t>
  </si>
  <si>
    <t>0,15*(1,695+2,992+2,61+0,15+0,85)</t>
  </si>
  <si>
    <t>0,15*(9,308+0,80+0,20+0,75)         "m.č. 104</t>
  </si>
  <si>
    <t>0,15*(4,45+9,20+1,35+1,292)</t>
  </si>
  <si>
    <t>0,15*(2,76+1,15)</t>
  </si>
  <si>
    <t>0,15*(4,85+2,275+4,025+0,80)          "m.č. 105</t>
  </si>
  <si>
    <t>0,15*(3,375+2,95)*2                     "m.č. 106</t>
  </si>
  <si>
    <t>0,15*(3,70+2,275)*2               "m.č. 108</t>
  </si>
  <si>
    <t>0,15*(1,60+2,275)*2                "m.č. 109</t>
  </si>
  <si>
    <t>0,15*(4,30+3,15)*2                     "m.č. 112</t>
  </si>
  <si>
    <t>0,15*(4,00+2,72)*2                         "m.č. 116</t>
  </si>
  <si>
    <t>9,90                              "skladba D5</t>
  </si>
  <si>
    <t>0,15*(2,50+3,90)*2                       "m.č. 113</t>
  </si>
  <si>
    <t>117</t>
  </si>
  <si>
    <t>711131811</t>
  </si>
  <si>
    <t>Odstranění izolace proti zemní vlhkosti vodorovné</t>
  </si>
  <si>
    <t>1192415184</t>
  </si>
  <si>
    <t>118</t>
  </si>
  <si>
    <t>711132211</t>
  </si>
  <si>
    <t>Izolace proti zemní vlhkosti na svislé ploše na sucho nopovou folií - výška nopu 40mm</t>
  </si>
  <si>
    <t>631417733</t>
  </si>
  <si>
    <t>119</t>
  </si>
  <si>
    <t>711141559</t>
  </si>
  <si>
    <t>Provedení izolace proti zemní vlhkosti pásy přitavením vodorovné NAIP</t>
  </si>
  <si>
    <t>220138993</t>
  </si>
  <si>
    <t>120</t>
  </si>
  <si>
    <t>6285225</t>
  </si>
  <si>
    <t>pás asfaltovaný modifikovaný SBS se skelnou nosnou vložkou</t>
  </si>
  <si>
    <t>-244422248</t>
  </si>
  <si>
    <t>106,00*1,15</t>
  </si>
  <si>
    <t>0,10*322,00*1,20        "v řezané spáře</t>
  </si>
  <si>
    <t>121</t>
  </si>
  <si>
    <t>711161382</t>
  </si>
  <si>
    <t>Izolace proti zemní vlhkosti foliemi nopovými ukončené horní provětrávací lištou</t>
  </si>
  <si>
    <t>590168096</t>
  </si>
  <si>
    <t>122</t>
  </si>
  <si>
    <t>711199095</t>
  </si>
  <si>
    <t>Příplatek k izolacím proti zemní vlhkosti za plochu do 10 m2 natěradly za studena nebo za horka</t>
  </si>
  <si>
    <t>-1763201487</t>
  </si>
  <si>
    <t>109,00</t>
  </si>
  <si>
    <t>123</t>
  </si>
  <si>
    <t>711199097</t>
  </si>
  <si>
    <t>Příplatek k izolacím proti zemní vlhkosti za plochu do 10 m2 pásy přitavením NAIP nebo termoplasty</t>
  </si>
  <si>
    <t>-1600798170</t>
  </si>
  <si>
    <t>124</t>
  </si>
  <si>
    <t>998711101</t>
  </si>
  <si>
    <t>Přesun hmot tonážní pro izolace proti vodě, vlhkosti a plynům v objektech výšky do 6 m</t>
  </si>
  <si>
    <t>-235970946</t>
  </si>
  <si>
    <t>125</t>
  </si>
  <si>
    <t>713120821</t>
  </si>
  <si>
    <t>Odstranění tepelné izolace podlah volně kladené z polystyrenu tl do 100 mm</t>
  </si>
  <si>
    <t>1774983350</t>
  </si>
  <si>
    <t>126</t>
  </si>
  <si>
    <t>713121111</t>
  </si>
  <si>
    <t>Montáž izolace tepelné podlah volně kladenými rohožemi, pásy, dílci, deskami 1 vrstva</t>
  </si>
  <si>
    <t>1044606975</t>
  </si>
  <si>
    <t>127</t>
  </si>
  <si>
    <t>283723050</t>
  </si>
  <si>
    <t>deska z pěnového polystyrenu EPS 100 S 1000 x 500 x 50 mm</t>
  </si>
  <si>
    <t>-2061371467</t>
  </si>
  <si>
    <t>lambda=0,037 [W / m K]</t>
  </si>
  <si>
    <t>106,00*1,02</t>
  </si>
  <si>
    <t>128</t>
  </si>
  <si>
    <t>998713101</t>
  </si>
  <si>
    <t>Přesun hmot tonážní pro izolace tepelné v objektech v do 6 m</t>
  </si>
  <si>
    <t>828333973</t>
  </si>
  <si>
    <t>129</t>
  </si>
  <si>
    <t>763111417</t>
  </si>
  <si>
    <t>SDK příčka tl 150 mm profil CW+UW 100 desky 2xA 12,5 TI 100 mm EI 60 Rw 55 DB</t>
  </si>
  <si>
    <t>180712355</t>
  </si>
  <si>
    <t>3,10*5,75               "mezi m.č. 17A - 17B</t>
  </si>
  <si>
    <t>2,90*(1,45+1,11+3,77)                "mezi 215A - 215B</t>
  </si>
  <si>
    <t>130</t>
  </si>
  <si>
    <t>763111717</t>
  </si>
  <si>
    <t>SDK příčka základní penetrační nátěr</t>
  </si>
  <si>
    <t>2018440648</t>
  </si>
  <si>
    <t>131</t>
  </si>
  <si>
    <t>763111811</t>
  </si>
  <si>
    <t>Demontáž SDK příčky s jednoduchou ocelovou nosnou konstrukcí opláštění jednoduché</t>
  </si>
  <si>
    <t>571590957</t>
  </si>
  <si>
    <t>2,90*(1,40+3,67+1,16)</t>
  </si>
  <si>
    <t>132</t>
  </si>
  <si>
    <t>763112980</t>
  </si>
  <si>
    <t>Doplnění SDK příčky plochy do 2,00 m2 deska 1xA 12,5</t>
  </si>
  <si>
    <t>254706056</t>
  </si>
  <si>
    <t>1                "mezi 202-209</t>
  </si>
  <si>
    <t>133</t>
  </si>
  <si>
    <t>763112990</t>
  </si>
  <si>
    <t>Doplnění stěny SDK konstrukcí  - kednoduché opláštění  deska 1xA 12,5, CW profily 100 s vloženou akustickou izolací tl. 80mm</t>
  </si>
  <si>
    <t>-736189685</t>
  </si>
  <si>
    <t>součástí pol. je demontáž stěnového světlíku</t>
  </si>
  <si>
    <t>1                "viz pozn. 12</t>
  </si>
  <si>
    <t>134</t>
  </si>
  <si>
    <t>763121400</t>
  </si>
  <si>
    <t xml:space="preserve">SDK stěna předsazená tl 150 mm profil CW+UW desky 2xH2 bez TI </t>
  </si>
  <si>
    <t>-489641956</t>
  </si>
  <si>
    <t>1,20*(1,97+3,00)              "m.č. 213, 214</t>
  </si>
  <si>
    <t>135</t>
  </si>
  <si>
    <t>763121467</t>
  </si>
  <si>
    <t>SDK stěna předsazená tl 125 mm profil CW+UW 100 desky 2xH2DF 12,5 TI 50 mm 50 kg/m3 EI 45</t>
  </si>
  <si>
    <t>-1919477231</t>
  </si>
  <si>
    <t>3,10*1,70               "m.č. 123</t>
  </si>
  <si>
    <t>136</t>
  </si>
  <si>
    <t>763121469</t>
  </si>
  <si>
    <t>SDK stěna předsazená tl 200 mm profil CW+UW  desky 2xH2DF 12,5 TI 50 mm 50 kg/m3 EI 45</t>
  </si>
  <si>
    <t>-1849601908</t>
  </si>
  <si>
    <t>instalační předstěny</t>
  </si>
  <si>
    <t>2,00*(0,90+0,80)               "m.č. 120, 122</t>
  </si>
  <si>
    <t>137</t>
  </si>
  <si>
    <t>763121714</t>
  </si>
  <si>
    <t>SDK stěna předsazená základní penetrační nátěr</t>
  </si>
  <si>
    <t>432868194</t>
  </si>
  <si>
    <t>5,964+5,27+3,4</t>
  </si>
  <si>
    <t>138</t>
  </si>
  <si>
    <t>763132970</t>
  </si>
  <si>
    <t>Vyspravení SDK podhledu deska 1xA 12,5</t>
  </si>
  <si>
    <t>-2073906673</t>
  </si>
  <si>
    <t>58,80*0,10             "m.č. 208 - cca 10%</t>
  </si>
  <si>
    <t>45,80*0,10             "m.č. 209 - dtto</t>
  </si>
  <si>
    <t>139</t>
  </si>
  <si>
    <t>763164635</t>
  </si>
  <si>
    <t>SDK obklad kovových kcí tvaru U š do 1,2 m desky 1xDF 12,5, požární odolnost EI 45 DP1</t>
  </si>
  <si>
    <t>-794280307</t>
  </si>
  <si>
    <t>11,93                  "viz pozn. 2</t>
  </si>
  <si>
    <t>140</t>
  </si>
  <si>
    <t>763181821</t>
  </si>
  <si>
    <t>Demontáž jednokřídlové kovové zárubně v do 4,75 m SDK příčka</t>
  </si>
  <si>
    <t>-1073706809</t>
  </si>
  <si>
    <t>1                  "m.č. 215B</t>
  </si>
  <si>
    <t>141</t>
  </si>
  <si>
    <t>763411100</t>
  </si>
  <si>
    <t>Sanitární příčky, kombi desky desky tl. 28mm oboustranně laminované vč. věšáku</t>
  </si>
  <si>
    <t>-470118548</t>
  </si>
  <si>
    <t>viz specifikace truhlářských výrobků</t>
  </si>
  <si>
    <t>2,00*(1,13*3+1,97+3,00)</t>
  </si>
  <si>
    <t>-0,70*2,00*5</t>
  </si>
  <si>
    <t>142</t>
  </si>
  <si>
    <t>763411101</t>
  </si>
  <si>
    <t>Dveře sanitárních příček, desky s HPL - laminátem, š do 800 mm, v do 2000 mm</t>
  </si>
  <si>
    <t>-1618909287</t>
  </si>
  <si>
    <t>2                "označ. 164</t>
  </si>
  <si>
    <t>3                 "označ. 165</t>
  </si>
  <si>
    <t>143</t>
  </si>
  <si>
    <t>763431011</t>
  </si>
  <si>
    <t>Montáž minerálního podhledu s vyjímatelnými panely vel. do 0,36 m2 na zavěšený polozapuštěný rošt</t>
  </si>
  <si>
    <t>508319644</t>
  </si>
  <si>
    <t>85,70                      "m.č. 10</t>
  </si>
  <si>
    <t>144</t>
  </si>
  <si>
    <t>763431802</t>
  </si>
  <si>
    <t>Demontáž minerálního podhledu zavěšeného na polozapuštěném roštu</t>
  </si>
  <si>
    <t>-1975306947</t>
  </si>
  <si>
    <t>145</t>
  </si>
  <si>
    <t>998763301</t>
  </si>
  <si>
    <t>Přesun hmot tonážní pro sádrokartonové konstrukce v objektech v do 6 m</t>
  </si>
  <si>
    <t>1292780037</t>
  </si>
  <si>
    <t>146</t>
  </si>
  <si>
    <t>764002851</t>
  </si>
  <si>
    <t>Demontáž oplechování parapetů do suti</t>
  </si>
  <si>
    <t>868474797</t>
  </si>
  <si>
    <t>147</t>
  </si>
  <si>
    <t>764226403.1</t>
  </si>
  <si>
    <t>K800-K816  Oplechování parapetů rovných lakovaný hliníkový plech  rš 240 mm</t>
  </si>
  <si>
    <t>414517586</t>
  </si>
  <si>
    <t>viz výpis klempířských prvků</t>
  </si>
  <si>
    <t>0,92*13</t>
  </si>
  <si>
    <t>3,02*2+1,12*2+1,02*3</t>
  </si>
  <si>
    <t>1,04*3+1,06*3+0,62*1</t>
  </si>
  <si>
    <t>1,52*4+1,22*17+2,02*1</t>
  </si>
  <si>
    <t>2,10*1+1,55*1+2,37*5</t>
  </si>
  <si>
    <t>1,33*2+2,39*7+0,745*2+0,62</t>
  </si>
  <si>
    <t>148</t>
  </si>
  <si>
    <t>998764101</t>
  </si>
  <si>
    <t>Přesun hmot tonážní pro konstrukce klempířské v objektech v do 6 m</t>
  </si>
  <si>
    <t>1896970544</t>
  </si>
  <si>
    <t>149</t>
  </si>
  <si>
    <t>766-100 až 123</t>
  </si>
  <si>
    <t>M+D okenní parapet š=280 až 450mm vč.nosu a povrch.úpravy</t>
  </si>
  <si>
    <t>1182339070</t>
  </si>
  <si>
    <t>dýhovaný okenní parapet, jádro z DTD desky tl.16mm, povrch opatřen CPL laminátem metodou postforming. Parapet opatřen nosem výšky 30mm. Jednotlivé povrchové úpravy budou navrženy architektem při realzaci po předložení vzorků.
pozn.:
Prvek 102 - atypický tvar ( vyříznutí pro meziokenní sloupek)</t>
  </si>
  <si>
    <t>0,28*0,92*3</t>
  </si>
  <si>
    <t>0,28*3,02*2</t>
  </si>
  <si>
    <t>0,41*2,37*1</t>
  </si>
  <si>
    <t>0,41*1,02*3</t>
  </si>
  <si>
    <t>0,41*1,04*3</t>
  </si>
  <si>
    <t>0,41*1,06*3</t>
  </si>
  <si>
    <t>0,35*0,62*1</t>
  </si>
  <si>
    <t>0,35*1,52*3</t>
  </si>
  <si>
    <t>0,45*1,22*6</t>
  </si>
  <si>
    <t>0,26*1,22*6</t>
  </si>
  <si>
    <t>0,26*2,02*1</t>
  </si>
  <si>
    <t>0,22*1,22*11</t>
  </si>
  <si>
    <t>0,42*1,22*3</t>
  </si>
  <si>
    <t>0,38*2,10*1</t>
  </si>
  <si>
    <t>0,26*1,55*1</t>
  </si>
  <si>
    <t>0,15*2,37*5</t>
  </si>
  <si>
    <t>0,15*1,33*1</t>
  </si>
  <si>
    <t>0,15*2,37*6</t>
  </si>
  <si>
    <t>0,15*0,745*2</t>
  </si>
  <si>
    <t>0,25*2,39*1</t>
  </si>
  <si>
    <t>0,26*0,62*3</t>
  </si>
  <si>
    <t>0,21*0,92*1</t>
  </si>
  <si>
    <t>0,21*1,52*1</t>
  </si>
  <si>
    <t>150</t>
  </si>
  <si>
    <t>766-140</t>
  </si>
  <si>
    <t>M+D vnitřní dveře dřevěné 900/1970mm vč.povrchové úpravy a kování, zárubeň  do SDK příčky tl.125mmm, vložkový zámek</t>
  </si>
  <si>
    <t>-1391574417</t>
  </si>
  <si>
    <t xml:space="preserve">vnitřní dveře s polodrážkou, hladké, plné, s výplní z odlehčené dřevotřískové desky, s povrchvou úpravou střdně tlaký CPL laminátem tl.0,2mm (dekor dle stávajících dveří v okolí). Dveře vybaveny třemi závěsy. Zámek zadlabací vložkový (pokud není uvedeno jinak), vrchní kování nerez,. 
Z obou stran kliky. Dveře vč.dodávky ocelové zárubně pro polodrářkové dveře. Z žárově pozinkovaného profilovaného plechu tl.1,5mm, bez podlahového zapuštění, povrchová úprava v barvě RAL. Se závěsy v počtu dle specifikace dveří. Šířka zárubně bude vždy na celou tlošťku stěny - hloubka (ústí) zárubně jsou specifikovány u jednotlivých položek.
Otvory pro střelku a západku jsou opatřeny přivařeným krytem, který zabraňuje zaplnění otvoru maltou. Součstí zárubně je profilové TPE těsnění osazné v drážce zárubně. Jednotlivé komponenty, materiály a povrch.úpravy budou odsouhlaseny investorem po předložení vzorků.
</t>
  </si>
  <si>
    <t>151</t>
  </si>
  <si>
    <t>766-141</t>
  </si>
  <si>
    <t>M+D vnitřní dveře dřevěné 700/1970mm vč.povrchové úpravy a kování, zárubeň  zděné příčky tl.100mm, zámek wc kombinace</t>
  </si>
  <si>
    <t>-1404997311</t>
  </si>
  <si>
    <t>152</t>
  </si>
  <si>
    <t>766-143</t>
  </si>
  <si>
    <t>M+D vnitřní dveře dřevěné 700/1970mm vč.povrchové úpravy a kování, zárubeň  zděné příčky tl.150mm, zámek wc kombinace</t>
  </si>
  <si>
    <t>787103292</t>
  </si>
  <si>
    <t>153</t>
  </si>
  <si>
    <t>766-145</t>
  </si>
  <si>
    <t>M+D vnitřní dveře dřevěné 800/1970mm vč.povrchové úpravy a kování, zárubeň  zděné příčky tl.100mm, zámek wc kombinace</t>
  </si>
  <si>
    <t>453889565</t>
  </si>
  <si>
    <t>154</t>
  </si>
  <si>
    <t>766-148</t>
  </si>
  <si>
    <t>M+D vnitřní dveře dřevěné 800/1970mm vč.povrchové úpravy a kování, zárubeň  zděné příčky tl.150mm, vložkový zámek</t>
  </si>
  <si>
    <t>-879195206</t>
  </si>
  <si>
    <t>155</t>
  </si>
  <si>
    <t>766-150</t>
  </si>
  <si>
    <t>M+D vnitřní dveře dřevěné 800/1970mm vč.povrchové úpravy a kování, zárubeň  zděné příčky tl.100mm, vložkový zámek</t>
  </si>
  <si>
    <t>-1980950684</t>
  </si>
  <si>
    <t>156</t>
  </si>
  <si>
    <t>766-151</t>
  </si>
  <si>
    <t>M+D vnitřní dveře dřevěné 900/1970mm vč.povrchové úpravy a kování, zárubeň  zděné příčky tl.150mm, vložkový zámek</t>
  </si>
  <si>
    <t>1952185506</t>
  </si>
  <si>
    <t>157</t>
  </si>
  <si>
    <t>766-152</t>
  </si>
  <si>
    <t>M+D vnitřní dveře dřevěné 900/1970mm vč.povrchové úpravy a kování, zárubeň  do SDK příčky tl. tl.150mm, vložkový zámek</t>
  </si>
  <si>
    <t>1366857041</t>
  </si>
  <si>
    <t>158</t>
  </si>
  <si>
    <t>766-153</t>
  </si>
  <si>
    <t>M+D vnitřní dveře dřevěné 900/1970mm vč.povrchové úpravy a kování, zárubeň  zděné příčky tl.100mm, vložkový zámek</t>
  </si>
  <si>
    <t>959247368</t>
  </si>
  <si>
    <t>vnitřní dveře s polodrážkou, hladké, plné, s výplní z odlehčené dřevotřískové desky, s povrchvou úpravou střdně tlaký CPL laminátem tl.0,2mm (dekor dle stávajících dveří v okolí). Dveře vybaveny třemi závěsy. Zámek zadlabací vložkový (pokud není uvedeno jinak), vrchní kování nerez,. 
Z obou stran kliky. Dveře vč.dodávky ocelové zárubně pro polodrářkové dveře. Z žárově pozinkovaného profilovaného plechu tl.1,5mm, bez podlahového zapuštění, povrchová úprava v barvě RAL. Se závěsy v počtu dle specifikace dveří. Šířka zárubně bude vždy na celou tlošťku stěny - hloubka (ústí) zárubně jsou specifikovány u jednotlivých položek.
Otvory pro střelku a západku jsou opatřeny přivařeným krytem, který zabraňuje zaplnění otvoru maltou. Součstí zárubně je profilové TPE těsnění osazné v drážce zárubně. Jednotlivé komponenty, materiály a povrch.úpravy budou odsouhlaseny investorem po předložení vzorků.</t>
  </si>
  <si>
    <t>159</t>
  </si>
  <si>
    <t>766-154</t>
  </si>
  <si>
    <t>-2014232520</t>
  </si>
  <si>
    <t>160</t>
  </si>
  <si>
    <t>766-160</t>
  </si>
  <si>
    <t>M+D vnitřní dveře dřevěné (800+330)/1970mm vč.povrchové úpravy a kování, zárubeň  zděné příčky tl.150mm, vložkový zámek, pasivní křídlo ovládané zastrčemi z čela křídla</t>
  </si>
  <si>
    <t>-2078138550</t>
  </si>
  <si>
    <t>161</t>
  </si>
  <si>
    <t>766-161</t>
  </si>
  <si>
    <t>M+D vnitřní dveře dřevěné (900+350)/1970mm vč.povrchové úpravy a kování, zárubeň do zděné příčky tl.100mm, vložkový zámek, pasivní křídlo ovládané zastrčemi z čela křídla, aktivní křídlo se samozavíračem</t>
  </si>
  <si>
    <t>-1932257018</t>
  </si>
  <si>
    <t>162</t>
  </si>
  <si>
    <t>766-162</t>
  </si>
  <si>
    <t>M+D vnitřní dveře dřevěné 800/1970mm EI30/DP3-C vč.povrchové úpravy a kování,  zárubeň do  zděné příčky tl.100mm, vložkový zámek, samozavírač</t>
  </si>
  <si>
    <t>694665373</t>
  </si>
  <si>
    <t>163</t>
  </si>
  <si>
    <t>766-163</t>
  </si>
  <si>
    <t>M+D vnitřní dveře dřevěné 900/1970mm EI30/DP3-C vč.povrchové úpravy a kování,  zárubeň do  SDK příčky tl.125mm, vložkový zámek, samozavírač</t>
  </si>
  <si>
    <t>697808386</t>
  </si>
  <si>
    <t>164</t>
  </si>
  <si>
    <t>766411800</t>
  </si>
  <si>
    <t xml:space="preserve">Demontáž truhlářského obložení stěn </t>
  </si>
  <si>
    <t>-1813906851</t>
  </si>
  <si>
    <t>1.NP - viz výkr.č. D.1.1.2 - bourací práce</t>
  </si>
  <si>
    <t>165</t>
  </si>
  <si>
    <t>766411822</t>
  </si>
  <si>
    <t>Demontáž truhlářského obložení stěn podkladových roštů</t>
  </si>
  <si>
    <t>-1360354357</t>
  </si>
  <si>
    <t>51,691</t>
  </si>
  <si>
    <t>166</t>
  </si>
  <si>
    <t>766431800</t>
  </si>
  <si>
    <t xml:space="preserve">Demontáž truhlářského obložení sloupů a pilířů </t>
  </si>
  <si>
    <t>1188465391</t>
  </si>
  <si>
    <t>1,90*(0,45+0,45)*2*2             "m.č. 101</t>
  </si>
  <si>
    <t>167</t>
  </si>
  <si>
    <t>766431822</t>
  </si>
  <si>
    <t>Demontáž truhlářského obložení sloupů a pilířů podkladových roštů</t>
  </si>
  <si>
    <t>-1784776450</t>
  </si>
  <si>
    <t>168</t>
  </si>
  <si>
    <t>766441821</t>
  </si>
  <si>
    <t>Demontáž parapetních desek dřevěných, laminovaných šířky do 30 cm délky přes 1,0 m</t>
  </si>
  <si>
    <t>180796232</t>
  </si>
  <si>
    <t>1                              "viz pozn. 2 - m.č. 218</t>
  </si>
  <si>
    <t>169</t>
  </si>
  <si>
    <t>766620000</t>
  </si>
  <si>
    <t>Demontáž stávajícího nadsvětlíku před montáží SDK příčky, jeho úprava a zpětné osazení</t>
  </si>
  <si>
    <t>1316945440</t>
  </si>
  <si>
    <t>1.NP - viz výkr.č. D.1.1.04 - nový stav</t>
  </si>
  <si>
    <t>viz pozn. 3</t>
  </si>
  <si>
    <t>rozměr cca 5500/800</t>
  </si>
  <si>
    <t>170</t>
  </si>
  <si>
    <t>766.1-P/300</t>
  </si>
  <si>
    <t>M+D vnější okno plastové 900/2100 s otevíravými a sklápěcími křídly</t>
  </si>
  <si>
    <t>ks</t>
  </si>
  <si>
    <t>-848988045</t>
  </si>
  <si>
    <t xml:space="preserve">Vnější plastové okno s otevíravými a sklápěcími křídly s rámy a křídly zhotovenými z vícekomorových (min. 5 komor) plastových profilů z ocelovými pozinkovanými výztuhami, povrchová úprava z venkovní strany hnědá v odstínu ral, z vnitřní strany bílá. Těsnění bude třístupňové z materiálu EPDM. Okno bude osazeno do nosné konstrukce zděné, případně železobetonové, bude kotveno pomocí systémových kotvících prvků. Otevíravá křídla budou opatřena celoobvodovým čtyřpolohovým kováním s mikroventilací s bezpečnostním prvkem proti vysazení a pojistkou proti chybné manipulaci. Vrchní kování v barvě bílé, na otevíravém křídle klika, na sklápěcím horním křídle dálkový pákový mechanizmus. Výplně otvorů budou splňovat požadavky čsn 73 0540-2 včetně provedení detailů na navazující kce, přerušení tepelných mostů a pod. Požadavek na součinitel prostupu tepla celou otvorovou výplní je Uw = 1,2 W(m-2.K-1). Prvky musí být vyrobeny a namotávány tak, aby jejich celý vnitřní povrch, ostění i nadzápražíbyly i při venkovní teplotě tr= -15°C, nad normovou kritickou teplotu ti= +10°C. Zasklení bude provedeno izolačním dvojsklem s plastovým distančním rámečkem. Připojovací spáry ke stavebním kcím, spoje a styky musí být utěsněny účinným těsnícím materiálem s potřebnou životností, odolávacími vlivům povětrnosti, dilatačním pohybům a objemovým změnám (z vnitřní strany parotěsná páska, z vnější strany difuzně otevřená větrotěsná páska). Je třeba též zajistit aby nedocházelo ke kondenzaci vlhkosti v těsnění spar. </t>
  </si>
  <si>
    <t>viz specifikace plastových výrobků</t>
  </si>
  <si>
    <t>171</t>
  </si>
  <si>
    <t>766.1-P/301</t>
  </si>
  <si>
    <t>M+D vnější okno plastové 900/2100 s otevíravými a sklápěcími křídly vč. venkovní sítě proti hmyzu a vnitřní žaluzie</t>
  </si>
  <si>
    <t>1581617240</t>
  </si>
  <si>
    <t xml:space="preserve">Vnější plastové okno s otevíravými a sklápěcími křídly s rámy a křídly zhotovenými z vícekomorových (min. 5 komor) plastových profilů, s ocelovými pozinkovanými výztuhami, povrchová úprava z venkovní strany hnědá v odstínu ral, z vnitřní strany bílá. Těsně bude třístupňové z materiálu epdm. Okno bude osazeno do nosné konstrukce zděné, případně železobetonové, bude kotveno pomocí systémových kotvících prvků. Otevíravá křídla budou opatřena celoobvodovým čtyřpolohovým kováním s mikroventilací s bezpečnostním prvkem proti vysazení a pojistkou proti chybné manipulaci. Vrchní kování v barvě bílé, na otevíravém křídle klika, na sklápěcím horním křídle dálkový pákový mechanizmus. Výplně otvorů budou splňovat požadavky čsn 73 0540-2 včetně provedení detailů na navazující kce, přerušení tepelných mostů a pod. Požadavek na součinitel prostupu tepla celou otvorovou výplní je Uw = 1,2 W(m-2.K-1). Prvky musí být vyrobeny a namotávány tak, aby jejich celý vnitřní povrch, ostění i nadzápražíbyly i při venkovní teplotě tr= -15°C, nad normovou kritickou teplotu ti= +10°C. Zasklení bude provedeno izolačním dvojsklem s plastovým distančním rámečkem. Připojovací spáry ke stavebním kcím, spoje a styky musí být utěsněny účinným těsnícím materiálem s potřebnou životností, odolávacími vlivům povětrnosti, dilatačním pohybům a objemovým změnám (z vnitřní strany parotěsná páska, z vnější strany difuzně otevřená větrotěsná páska). Je třeba též zajistit aby nedocházelo ke kondenzaci vlhkosti v těsnění spar. 
poznámka: 
Okna vybavena venkovními sítěmi proti hmyzu s plastovým rámečkem v odstínu okna a vnitřními horizontálními shrnovacími žaluziemi z hliníkových lamel šířky 16mm, ovládané ručně řetízkem, pohledové prvky žaluzie v odstínu ral bílá. </t>
  </si>
  <si>
    <t>172</t>
  </si>
  <si>
    <t>766.1-P/302</t>
  </si>
  <si>
    <t>M+D vnější okno plastové 3000/2100mm s otevíravými a sklápěcími křídly, vč. venkovní sítě proti hmyzu a vnitřní žaluzie</t>
  </si>
  <si>
    <t>-808072506</t>
  </si>
  <si>
    <t xml:space="preserve">Vnější plastové okno s otevíravými a sklápěcími křídly s rámy a křídly zhotovenými z vícekomorových (min. 5 komor) plastových profilů, s ocelovými pozinkovanými výztuhami, povrchová úprava z venkovní strany hnědá v odstínu ral, z vnitřní strany bílá. Těsně bude třístupňové z materiálu epdm. Okno bude osazeno do nosné konstrukce zděné, případně železobetonové, bude kotveno pomocí systémových kotvících prvků. Otevíravá křídla budou opatřena celoobvodovým čtyřpolohovým kováním s mikroventilací s bezpečnostním prvkem proti vysazení a pojistkou proti chybné manipulaci. Vrchní kování v barvě bílé, na otevíravém křídle klika, na sklápěcím horním křídle dálkový pákový mechanizmus. Výplně otvorů budou splňovat požadavky čsn 73 0540-2 včetně provedení detailů na navazující kce, přerušení tepelných mostů a pod. Požadavek na součinitel prostupu tepla celou otvorovou výplní je Uw = 1,2 W(m-2.K-1). Prvky musí být vyrobeny a namotávány tak, aby jejich celý vnitřní povrch, ostění i nadzápražíbyly i při venkovní teplotě tr= -15°C, nad normovou kritickou teplotu ti= +10°C. Zasklení bude provedeno izolačním dvojsklem s plastovým distančním rámečkem. Připojovací spáry ke stavebním kcím, spoje a styky musí být utěsněny účinným těsnícím materiálem s potřebnou životností, odolávacími vlivům povětrnosti, dilatačním pohybům a objemovým změnám (z vnitřní strany parotěsná páska, z vnější strany difuzně otevřená větrotěsná páska). Je třeba též zajistit aby nedocházelo ke kondenzaci vlhkosti v těsnění spar. 
poznámka: Okna vybavena venkovními sítěmi proti hmyzu s plastovým rámečkem v odstínu okna a vnitřními horizontálními shrnovacími žaluziemi z hliníkových lamel šířky 16mm, ovládané ručně řetízkem, pohledové prvky žaluzie v odstínu ral bíla </t>
  </si>
  <si>
    <t>173</t>
  </si>
  <si>
    <t>766.1-P/303</t>
  </si>
  <si>
    <t>M+D vnější okno plastové 2350/2240mm s otevíravými a sklápěcími křídly, vč. vnitřní žaluzie</t>
  </si>
  <si>
    <t>441914828</t>
  </si>
  <si>
    <t xml:space="preserve">Vnější plastové okno s otevíravými a sklápěcími křídly s rámy a křídly zhotovenými z vícekomorových (min. 5 komor) plastových profilů, s ocelovými pozinkovanými výztuhami, povrchová úprava z venkovní strany hnědá v odstínu ral, z vnitřní strany bílá. Těsně bude třístupňové z materiálu epdm. Okno bude osazeno do nosné konstrukce zděné, případně železobetonové, bude kotveno pomocí systémových kotvících prvků. Otevíravá křídla budou opatřena celoobvodovým čtyřpolohovým kováním s mikroventilací s bezpečnostním prvkem proti vysazení a pojistkou proti chybné manipulaci. Vrchní kování v barvě bílé, na otevíravém křídle klika, na sklápěcím horním křídle dálkový pákový mechanizmus. Výplně otvorů budou splňovat požadavky čsn 73 0540-2 včetně provedení detailů na navazující kce, přerušení tepelných mostů a pod. Požadavek na součinitel prostupu tepla celou otvorovou výplní je Uw = 1,2 W(m-2.K-1). Prvky musí být vyrobeny a namotávány tak, aby jejich celý vnitřní povrch, ostění i nadzápražíbyly i při venkovní teplotě tr= -15°C, nad normovou kritickou teplotu ti= +10°C. Zasklení bude provedeno izolačním dvojsklem s plastovým distančním rámečkem. Připojovací spáry ke stavebním kcím, spoje a styky musí být utěsněny účinným těsnícím materiálem s potřebnou životností, odolávacími vlivům povětrnosti, dilatačním pohybům a objemovým změnám (z vnitřní strany parotěsná páska, z vnější strany difuzně otevřená větrotěsná páska). Je třeba též zajistit aby nedocházelo ke kondenzaci vlhkosti v těsnění spar. 
poznámka: Okna vybavena vnitřními horizontálními shrnovacími žaluziemi z hliníkových lamel šířky 16mm, ovládané ručně řetízkem, pohledové prvky žaluzie v odstínu ral bílá. </t>
  </si>
  <si>
    <t>174</t>
  </si>
  <si>
    <t>766.1-P/304</t>
  </si>
  <si>
    <t>M+D vnější okno plastové 2350/2240mm s otevíravými a sklápěcími křídly vč. vnitřní žaluzie</t>
  </si>
  <si>
    <t>-499646399</t>
  </si>
  <si>
    <t xml:space="preserve">Vnější plastové okno s otevíravými a sklápěcími křídly s rámy a křídly zhotovenými z vícekomorových (min. 5 komor) plastových profilů, s ocelovými pozinkovanými výztuhami, povrchová úprava z venkovní strany hnědá v odstínu ral, z vnitřní strany bílá. Těsně bude třístupňové z materiálu epdm. Okno bude osazeno do nosné konstrukce zděné, případně železobetonové, bude kotveno pomocí systémových kotvících prvků. Otevíravá křídla budou opatřena celoobvodovým čtyřpolohovým kováním s mikroventilací s bezpečnostním prvkem proti vysazení a pojistkou proti chybné manipulaci. Vrchní kování v barvě bílé, na otevíravém křídle klika, na sklápěcím horním křídle dálkový pákový mechanizmus. Výplně otvorů budou splňovat požadavky čsn 73 0540-2 včetně provedení detailů na navazující kce, přerušení tepelných mostů a pod. Požadavek na součinitel prostupu tepla celou otvorovou výplní je Uw = 1,2 W(m-2.K-1). Prvky musí být vyrobeny a namotávány tak, aby jejich celý vnitřní povrch, ostění i nadzápražíbyly i při venkovní teplotě tr= -15°C, nad normovou kritickou teplotu ti= +10°C. Zasklení bude provedeno izolačním dvojsklem s plastovým distančním rámečkem. Připojovací spáry ke stavebním kcím, spoje a styky musí být utěsněny účinným těsnícím materiálem s potřebnou životností, odolávacími vlivům povětrnosti, dilatačním pohybům a objemovým změnám (z vnitřní strany parotěsná páska, z vnější strany difuzně otevřená větrotěsná páska). Je třeba též zajistit aby nedocházelo ke kondenzaci vlhkosti v těsnění spar. 
poznámka: Okna vybavena vnitřními horizontálními shrnovacími žaluziemi z hliníkových lamel šířky 16mm, ovládané ručně řetízkem, pohledové prvky žaluzie v odstínu ral bílá. . </t>
  </si>
  <si>
    <t>175</t>
  </si>
  <si>
    <t>766.1-P/305</t>
  </si>
  <si>
    <t>M+D vnější okno plastové 2370/2240mm s otevíravými a sklápěcími křídly, vč. vnitřní žaluzie</t>
  </si>
  <si>
    <t>-1151506910</t>
  </si>
  <si>
    <t xml:space="preserve">Vnější plastové okno s otevíravými a sklápěcími křídly s rámy a křídly zhotovenými z vícekomorových (min. 5 komor) plastových profilů, s ocelovými pozinkovanými výztuhami, povrchová úprava z venkovní strany hnědá v odstínu ral, z vnitřní strany bílá. Těsně bude třístupňové z materiálu epdm. Okno bude osazeno do nosné konstrukce zděné, případně železobetonové, bude kotveno pomocí systémových kotvících prvků. Otevíravá křídla budou opatřena celoobvodovým čtyřpolohovým kováním s mikroventilací s bezpečnostním prvkem proti vysazení a pojistkou proti chybné manipulaci. Vrchní kování v barvě bílé, na otevíravém křídle klika, na sklápěcím horním křídle dálkový pákový mechanizmus. Výplně otvorů budou splňovat požadavky čsn 73 0540-2 včetně provedení detailů na navazující kce, přerušení tepelných mostů a pod. Požadavek na součinitel prostupu tepla celou otvorovou výplní je Uw = 1,2 W(m-2.K-1). Prvky musí být vyrobeny a namotávány tak, aby jejich celý vnitřní povrch, ostění i nadzápražíbyly i při venkovní teplotě tr= -15°C, nad normovou kritickou teplotu ti= +10°C. Zasklení bude provedeno izolačním dvojsklem s plastovým distančním rámečkem. Připojovací spáry ke stavebním kcím, spoje a styky musí být utěsněny účinným těsnícím materiálem s potřebnou životností, odolávacími vlivům povětrnosti, dilatačním pohybům a objemovým změnám (z vnitřní strany parotěsná páska, z vnější strany difuzně otevřená větrotěsná páska). Je třeba též zajistit aby nedocházelo ke kondenzaci vlhkosti v těsnění spar. 
poznámka: Okna vybavena vnitřními shrnovacími žaluziemi z hliníkových lamel šířky 16mm, ovládané ručně řetízkem, pohledové prvky žaluzie v odstínu ral bílá. </t>
  </si>
  <si>
    <t>176</t>
  </si>
  <si>
    <t>766.1-P/306</t>
  </si>
  <si>
    <t>M+D vnější okno plastové 2370/2250mm s otevíravými a sklápěcími křídly, zasklení oken neprůhledné vč. vnitřní žaluzie</t>
  </si>
  <si>
    <t>-2047797976</t>
  </si>
  <si>
    <t xml:space="preserve">Vnější plastové okno s otevíravými a sklápěcími křídly s rámy a křídly zhotovenými z vícekomorových (min. 5 komor) plastových profilů hloubky 73mm, s ocelovými pozinkovanými výztuhami, povrchová úprava z venkovní strany hnědá v odstínu ral, z vnitřní strany bílá. Těsně bude třístupňové z materiálu epdm. Okno bude osazeno do nosné konstrukce zděné, případně železobetonové, bude kotveno pomocí systémových kotvících prvků. Otevíravá křídla budou opatřena celoobvodovým čtyřpolohovým kováním s mikroventilací s bezpečnostním prvkem proti vysazení a pojistkou proti chybné manipulaci. Vrchní kování v barvě bílé, na otevíravém křídle klika, na sklápěcím horním křídle dálkový pákový mechanizmus. Výplně otvorů budou splňovat požadavky čsn 73 0540-2 včetně provedení detailů na navazující kce, přerušení tepelných mostů a pod. Požadavek na součinitel prostupu tepla celou otvorovou výplní je Uw = 1,2 W(m-2.K-1). Prvky musí být vyrobeny a namotávány tak, aby jejich celý vnitřní povrch, ostění i nadzápražíbyly i při venkovní teplotě tr= -15°C, nad normovou kritickou teplotu ti= +10°C. Zasklení bude provedeno izolačním dvojsklem s plastovým distančním rámečkem. Připojovací spáry ke stavebním kcím, spoje a styky musí být utěsněny účinným těsnícím materiálem s potřebnou životností, odolávacími vlivům povětrnosti, dilatačním pohybům a objemovým změnám (z vnitřní strany parotěsná páska, z vnější strany difuzně otevřená větrotěsná páska). Je třeba též zajistit aby nedocházelo ke kondenzaci vlhkosti v těsnění spar. 
poznámka: Okna vybavena vnitřními horizontálními shrnovacími žaluziemi z hliníkových lamel šířky 16mm, ovládané ručně řetízkem, pohledové prvky žaluzie odstínu ral bílá, zasklení oken neprůhledné  </t>
  </si>
  <si>
    <t>177</t>
  </si>
  <si>
    <t xml:space="preserve">766.1-P/307 </t>
  </si>
  <si>
    <t>M+D vnější okno plastové 1530/2100mm s otevíravými a sklápěcími křídly, zasklení oken neprůhledné, vč. vnitřní žaluzie</t>
  </si>
  <si>
    <t>-1688801096</t>
  </si>
  <si>
    <t xml:space="preserve">Vnější plastové okno s otevíravými a sklápěcími křídly s rámy a křídly zhotovenými z vícekomorových (min. 5 komor) plastových profilů, s ocelovými pozinkovanými výztuhami, povrchová úprava z venkovní strany hnědá v odstínu ral, z vnitřní strany bílá. Těsně bude třístupňové z materiálu epdm. Okno bude osazeno do nosné konstrukce zděné, případně železobetonové, bude kotveno pomocí systémových kotvících prvků. Otevíravá křídla budou opatřena celoobvodovým čtyřpolohovým kováním s mikroventilací s bezpečnostním prvkem proti vysazení a pojistkou proti chybné manipulaci. Vrchní kování v barvě bílé, na otevíravém křídle klika, na sklápěcím horním křídle dálkový pákový mechanizmus. Výplně otvorů budou splňovat požadavky čsn 73 0540-2 včetně provedení detailů na navazující kce, přerušení tepelných mostů a pod. Požadavek na součinitel prostupu tepla celou otvorovou výplní je Uw = 1,2 W(m-2.K-1). Prvky musí být vyrobeny a namotávány tak, aby jejich celý vnitřní povrch, ostění i nadzápražíbyly i při venkovní teplotě tr= -15°C, nad normovou kritickou teplotu ti= +10°C. Zasklení bude provedeno izolačním dvojsklem s plastovým distančním rámečkem. Připojovací spáry ke stavebním kcím, spoje a styky musí být utěsněny účinným těsnícím materiálem s potřebnou životností, odolávacími vlivům povětrnosti, dilatačním pohybům a objemovým změnám (z vnitřní strany parotěsná páska, z vnější strany difuzně otevřená větrotěsná páska). Je třeba též zajistit aby nedocházelo ke kondenzaci vlhkosti v těsnění spar. 
poznámka: Okna vybavena vnitřními horizontálními shrnovacími žaluziemi z hliníkových lamel šířky 16mm, ovládané ručně řetízkem, pohledové prvky žaluzie v odstínu ral bílá, zasklení oken neprůhledné. </t>
  </si>
  <si>
    <t>178</t>
  </si>
  <si>
    <t>766.1-P/310</t>
  </si>
  <si>
    <t>M+D vnější okno plastové 1100/2000mm s otevíravými a sklápěcími křídly, vč. vnitřní žaluzie a venkovní sítě proti hmyzu</t>
  </si>
  <si>
    <t>2070935489</t>
  </si>
  <si>
    <t xml:space="preserve">Vnější plastové okno s otevíravými a sklápěcími křídly s rámy a křídly zhotovenými z vícekomorových (min. 5 komor) plastových profilů hloubky 73mm, s ocelovými pozinkovanými výztuhami, povrchová úprava z venkovní strany hnědá v odstínu ral, z vnitřní strany bílá. Těsnění bude třístupňové z materiálu epdm. Okno bude osazeno do nosné konstrukce zděné, případně železobetonové, bude kotveno pomocí systémových kotvících prvků. Otevíravá křídla budou opatřena celoobvodovým čtyřpolohovým kováním s mikroventilací s bezpečnostním prvkem proti vysazení a pojistkou proti chybné manipulaci. Vrchní kování v barvě bílé, na otevíravém křídle klika. Výplně otvorů budou splňovat požadavky čsn 73 0540-2 včetně provedení detailů na navazující kce, přerušení tepelných mostů a pod. Požadavek na součinitel prostupu tepla celou otvorovou výplní je Uw = 1,2(m-2.K-1) prvky musí být vyrobeny a namotány tak, aby jejich celý vnitřní povrch, ostění i nadpraží byly i při venkovní teplotě tr= -15°C, nad normovou kritickou teplotou ti = +10°C. Zasklení bude provedeno izolačním dvojsklem s plastovým distančním rámečkem. Připojovací spáry ke stavebním kcím, spoje a styky musí být utěsněny účinným těsnícím materiálem s potřebnou životností, odolávajícími vlivům povětrnosti, dilatačním pohybům a objemovým změnám (z vnitřní strany parotěsná páska, z vnější strany difuzně otevřená věrotěsná páska). Je třeba též zajistit aby nedocházelo ke kondenzaci vlhkosti v těsnění spar. 
poznámka: Okna vybavena venkovními sítěmi proti hmyzu s plastovým rámečkem v odstínu okna a vnitřními horizontálními shnovacími žaluziemi z hliníkových lamel šířky 16mm, ovládané ručně řetízkem, pohledové prvky žaluzie v odstínu ral bílá </t>
  </si>
  <si>
    <t>179</t>
  </si>
  <si>
    <t>766.1-P/311</t>
  </si>
  <si>
    <t>M+D vnější okno plastové 1000/2000mm s otevíravými a sklápěcími křídly, vntřní sklo neprůhledné</t>
  </si>
  <si>
    <t>1806605908</t>
  </si>
  <si>
    <t xml:space="preserve">Vnější plastové okno s otevíravými a sklápěcími křídly s rámy a křídly zhotovenými z vícekomorových (min. 5 komor) plastových profilů hloubky 73mm, s ocelovými pozinkovanými výztuhami, povrchová úprava z venkovní strany hnědá v odstínu ral, z vnitřní strany bílá. Těsnění bude třístupňové z materiálu epdm. Okno bude osazeno do nosné konstrukce zděné, případně železobetonové, bude kotveno pomocí systémových kotvících prvků. Otevíravá křídla budou opatřena celoobvodovým čtyřpolohovým kováním s mikroventilací s bezpečnostním prvkem proti vysazení a pojistkou proti chybné manipulaci. Vrchní kování v barvě bílé, na otevíravém křídle klika. Výplně otvorů budou splňovat požadavky čsn 73 0540-2 včetně provedení detailů na navazující kce, přerušení tepelných mostů a pod. Požadavek na součinitel prostupu tepla celou otvorovou výplní je Uw = 1,2(m-2.K-1) prvky musí být vyrobeny a namotány tak, aby jejich celý vnitřní povrch, ostění i nadpraží byly i při venkovní teplotě tr= -15°C, nad normovou kritickou teplotou ti = +10°C. Zasklení bude provedeno izolačním dvojsklem s plastovým distančním rámečkem. Připojovací spáry ke stavebním kcím, spoje a styky musí být utěsněny účinným těsnícím materiálem s potřebnou životností, odolávajícími vlivům povětrnosti, dilatačním pohybům a objemovým změnám (z vnitřní strany parotěsná páska, z vnější strany difuzně otevřená věrotěsná páska). Je třeba též zajistit aby nedocházelo ke kondenzaci vlhkosti v těsnění spar. 
poznámka: vnitřní sklo neprůhledné </t>
  </si>
  <si>
    <t>180</t>
  </si>
  <si>
    <t>766.1-P/312</t>
  </si>
  <si>
    <t>M+D vnější okno plastové 1020/1920mm s otevíravými a sklápěcími křídly, vč. vnitřní žaluzie a venkovní sítě proti hmyzu</t>
  </si>
  <si>
    <t>-1040649054</t>
  </si>
  <si>
    <t xml:space="preserve">Vnější plastové okno s otevíravými a sklápěcími křídly s rámy a křídly zhotovenými z vícekomorových (min. 5 komor) plastových profilů, s ocelovými pozinkovanými výztuhami, povrchová úprava z venkovní strany hnědá v odstínu ral, z vnitřní strany bílá. Těsnění bude třístupňové z materiálu epdm. Okno bude osazeno do nosné konstrukce zděné, případně železobetonové, bude kotveno pomocí systémových kotvících prvků. Otevíravá křídla budou opatřena celoobvodovým čtyřpolohovým kováním s mikroventilací s bezpečnostním prvkem proti vysazení a pojistkou proti chybné manipulaci. Vrchní kování v barvě bílé, na otevíravém křídle klika. Výplně otvorů budou splňovat požadavky čsn 73 0540-2 včetně provedení detailů na navazující kce, přerušení tepelných mostů a pod. Požadavek na součinitel prostupu tepla celou otvorovou výplní je Uw = 1,2(m-2.K-1) prvky musí být vyrobeny a namotány tak, aby jejich celý vnitřní povrch, ostění i nadpraží byly i při venkovní teplotě tr= -15°C, nad normovou kritickou teplotou ti = +10°C. Zasklení bude provedeno izolačním dvojsklem s plastovým distančním rámečkem. Připojovací spáry ke stavebním kcím, spoje a styky musí být utěsněny účinným těsnícím materiálem s potřebnou životností, odolávajícími vlivům povětrnosti, dilatačním pohybům a objemovým změnám (z vnitřní strany parotěsná páska, z vnější strany difuzně otevřená věrotěsná páska). Je třeba též zajistit aby nedocházelo ke kondenzaci vlhkosti v těsnění spar. 
poznámka:  Okna vybavena venkovními sítěmi proti hmyzu s plastovým rámečkem v odstínu okna a vnitřními horizontálními shnovacími žaluziemi z hliníkových lamel šířky 16mm, ovládané ručně řetízkem, pohledové prvky žaluzie v odstínu ral bíla. </t>
  </si>
  <si>
    <t>181</t>
  </si>
  <si>
    <t>766.1-P/313</t>
  </si>
  <si>
    <t>M+D vnější okno plastové 1040/1920mm s otevíravými a sklápěcími křídly, vč. vnitřní žaluzie a venkovní sítě proti hmyzu</t>
  </si>
  <si>
    <t>702450935</t>
  </si>
  <si>
    <t xml:space="preserve">Vnější plastové okno s otevíravými a sklápěcími křídly s rámy a křídly zhotovenými z vícekomorových (min. 5 komor) plastových profilů, s ocelovými pozinkovanými výztuhami, povrchová úprava z venkovní strany hnědá v odstínu ral, z vnitřní strany bílá. Těsnění bude třístupňové z materiálu epdm. Okno bude osazeno do nosné konstrukce zděné, případně železobetonové, bude kotveno pomocí systémových kotvících prvků. Otevíravá křídla budou opatřena celoobvodovým čtyřpolohovým kováním s mikroventilací s bezpečnostním prvkem proti vysazení a pojistkou proti chybné manipulaci. Vrchní kování v barvě bílé, na otevíravém křídle klika. Výplně otvorů budou splňovat požadavky čsn 73 0540-2 včetně provedení detailů na navazující kce, přerušení tepelných mostů a pod. Požadavek na součinitel prostupu tepla celou otvorovou výplní je Uw = 1,2(m-2.K-1) prvky musí být vyrobeny a namotány tak, aby jejich celý vnitřní povrch, ostění i nadpraží byly i při venkovní teplotě tr= -15°C, nad normovou kritickou teplotou ti = +10°C. Zasklení bude provedeno izolačním dvojsklem s plastovým distančním rámečkem. Připojovací spáry ke stavebním kcím, spoje a styky musí být utěsněny účinným těsnícím materiálem s potřebnou životností, odolávajícími vlivům povětrnosti, dilatačním pohybům a objemovým změnám (z vnitřní strany parotěsná páska, z vnější strany difuzně otevřená věrotěsná páska). Je třeba též zajistit aby nedocházelo ke kondenzaci vlhkosti v těsnění spar. 
poznámka: Okna vybavena venkovními sítěmi proti hmyzu s plastovým rámečkem v odstínu okna a vnitřními horizontálními shnovacími žaluziemi z hliníkových lamel šířky 16mm, ovládané ručně řetízkem, pohledové prvky žaluzie v odstínu ral bíla. </t>
  </si>
  <si>
    <t>182</t>
  </si>
  <si>
    <t>766.1-P/314</t>
  </si>
  <si>
    <t>M+D vnější okno plastové 600/600mm s otevíravými a sklápěcími křídly, vnitřní sklo neprůhledné</t>
  </si>
  <si>
    <t>787662759</t>
  </si>
  <si>
    <t>183</t>
  </si>
  <si>
    <t>766.1-P/315</t>
  </si>
  <si>
    <t>M+D vnější okno plastové 1500/1500mm s otevíravými a sklápěcími křídly, vč. vnitřní žaluzie a venkovní sítě proti hmyzu</t>
  </si>
  <si>
    <t>-1736779037</t>
  </si>
  <si>
    <t xml:space="preserve">Vnější plastové okno s otevíravými a sklápěcími křídly s rámy a křídly zhotovenými z vícekomorových (min. 5 komor) plastových profilů, s ocelovými pozinkovanými výztuhami, povrchová úprava z venkovní strany hnědá v odstínu ral, z vnitřní strany bílá. Těsnění bude třístupňové z materiálu epdm. Okno bude osazeno do nosné konstrukce zděné, případně železobetonové, bude kotveno pomocí systémových kotvících prvků. Otevíravá křídla budou opatřena celoobvodovým čtyřpolohovým kováním s mikroventilací s bezpečnostním prvkem proti vysazení a pojistkou proti chybné manipulaci. Vrchní kování v barvě bílé, na otevíravém křídle klika. Výplně otvorů budou splňovat požadavky čsn 73 0540-2 včetně provedení detailů na navazující kce, přerušení tepelných mostů a pod. Požadavek na součinitel prostupu tepla celou otvorovou výplní je Uw = 1,2(m-2.K-1) prvky musí být vyrobeny a namotány tak, aby jejich celý vnitřní povrch, ostění i nadpraží byly i při venkovní teplotě tr= -15°C, nad normovou kritickou teplotou ti = +10°C. Zasklení bude provedeno izolačním dvojsklem s plastovým distančním rámečkem. Připojovací spáry ke stavebním kcím, spoje a styky musí být utěsněny účinným těsnícím materiálem s potřebnou životností, odolávajícími vlivům povětrnosti, dilatačním pohybům a objemovým změnám (z vnitřní strany parotěsná páska, z vnější strany difuzně otevřená věrotěsná páska). Je třeba též zajistit aby nedocházelo ke kondenzaci vlhkosti v těsnění spar. 
poznámka: Okna vybavena venkovními sítěmi proti hmyzu s poplastovaným rámečkem v odstínu okna a vnitřními horizontálními shnovacími žaluziemi z hliníkových lamel šířky 16mm, ovládané ručně řetízkem, pohledové prvky žaluzie v odstínu ral bíla. </t>
  </si>
  <si>
    <t>184</t>
  </si>
  <si>
    <t>766.1-P/316</t>
  </si>
  <si>
    <t>M+D vnější okno plastové 1200/1800mm s otevíravými a sklápěcími křídly,  vč. vnitřní žaluzie a venkovní sítě proti hmyzu</t>
  </si>
  <si>
    <t>-1235441106</t>
  </si>
  <si>
    <t>185</t>
  </si>
  <si>
    <t>766.1-P/317</t>
  </si>
  <si>
    <t>M+D vnější okno plastové 1200/1800mm s otevíravými a sklápěcími křídly, vč. vnitřní žaluzie a venkovní sítě proti hmyzu</t>
  </si>
  <si>
    <t>-1220595083</t>
  </si>
  <si>
    <t>186</t>
  </si>
  <si>
    <t>766.1-P/318</t>
  </si>
  <si>
    <t>M+D vnější okno plastové 1200/1200mm s otevíravými a sklápěcími křídly,  vč. vnitřní žaluzie a venkovní sítě proti hmyzu</t>
  </si>
  <si>
    <t>457235717</t>
  </si>
  <si>
    <t xml:space="preserve">Vnější plastové okno s otevíravými a sklápěcími křídly s rámy a křídly zhotovenými z vícekomorových (min. 5 komor) plastových profilů 73mm, s ocelovými pozinkovanými výztuhami, povrchová úprava z venkovní strany hnědá v odstínu ral, z vnitřní strany bílá. Těsnění bude třístupňové z materiálu epdm. Okno bude osazeno do nosné konstrukce zděné, případně železobetonové, bude kotveno pomocí systémových kotvících prvků. Otevíravá křídla budou opatřena celoobvodovým čtyřpolohovým kováním s mikroventilací s bezpečnostním prvkem proti vysazení a pojistkou proti chybné manipulaci. Vrchní kování v barvě bílé, na otevíravém křídle klika. Výplně otvorů budou splňovat požadavky čsn 73 0540-2 včetně provedení detailů na navazující kce, přerušení tepelných mostů a pod. Požadavek na součinitel prostupu tepla celou otvorovou výplní je Uw = 1,2(m-2.K-1) prvky musí být vyrobeny a namotány tak, aby jejich celý vnitřní povrch, ostění i nadpraží byly i při venkovní teplotě tr= -15°C, nad normovou kritickou teplotou ti = +10°C. Zasklení bude provedeno izolačním dvojsklem s plastovým distančním rámečkem. Připojovací spáry ke stavebním kcím, spoje a styky musí být utěsněny účinným těsnícím materiálem s potřebnou životností, odolávajícími vlivům povětrnosti, dilatačním pohybům a objemovým změnám (z vnitřní strany parotěsná páska, z vnější strany difuzně otevřená věrotěsná páska). Je třeba též zajistit aby nedocházelo ke kondenzaci vlhkosti v těsnění spar. 
poznámka: Okna vybavena venkovními sítěmi proti hmyzu s plastovým rámečkem v odstínu okna a vnitřními horizontálními shnovacími žaluziemi z hliníkových lamel šířky 16mm, ovládané ručně řetízkem, pohledové prvky žaluzie v odstínu ral bíla. </t>
  </si>
  <si>
    <t>187</t>
  </si>
  <si>
    <t>766.1-P/319</t>
  </si>
  <si>
    <t>M+D vnější okno plastové 2000/1200mm s otevíravými a sklápěcími křídly,  vč. vnitřní žaluzie a venkovní sítě proti hmyzu</t>
  </si>
  <si>
    <t>820507582</t>
  </si>
  <si>
    <t>188</t>
  </si>
  <si>
    <t>766.1-P/320</t>
  </si>
  <si>
    <t>M+D vnější okno plastové 1200/1500mm s otevíravými a sklápěcími křídly, vnitřní sklo neprůhledné,  vč. venkovní sítě proti hmyzu</t>
  </si>
  <si>
    <t>1856761519</t>
  </si>
  <si>
    <t xml:space="preserve">Vnější plastové okno s otevíravými a sklápěcími křídly s rámy a křídly zhotovenými z vícekomorových (min. 5 komor) plastových profilů , s ocelovými pozinkovanými výztuhami, povrchová úprava z venkovní strany hnědá v odstínu ral, z vnitřní strany bílá. Těsnění bude třístupňové z materiálu epdm. Okno bude osazeno do nosné konstrukce zděné, případně železobetonové, bude kotveno pomocí systémových kotvících prvků. Otevíravá křídla budou opatřena celoobvodovým čtyřpolohovým kováním s mikroventilací s bezpečnostním prvkem proti vysazení a pojistkou proti chybné manipulaci. Vrchní kování v barvě bílé, na otevíravém křídle klika. Výplně otvorů budou splňovat požadavky čsn 73 0540-2 včetně provedení detailů na navazující kce, přerušení tepelných mostů a pod. Požadavek na součinitel prostupu tepla celou otvorovou výplní je Uw = 1,2(m-2.K-1) prvky musí být vyrobeny a namotány tak, aby jejich celý vnitřní povrch, ostění i nadpraží byly i při venkovní teplotě tr= -15°C, nad normovou kritickou teplotou ti = +10°C. Zasklení bude provedeno izolačním dvojsklem s plastovým distančním rámečkem. Připojovací spáry ke stavebním kcím, spoje a styky musí být utěsněny účinným těsnícím materiálem s potřebnou životností, odolávajícími vlivům povětrnosti, dilatačním pohybům a objemovým změnám (z vnitřní strany parotěsná páska, z vnější strany difuzně otevřená věrotěsná páska). Je třeba též zajistit aby nedocházelo ke kondenzaci vlhkosti v těsnění spar. 
poznámka: Okna vybavena venkovními sítěmi proti hmyzu s plastovým rámečkem v odstínu okna, vnitřní sklo neprůhledné </t>
  </si>
  <si>
    <t>189</t>
  </si>
  <si>
    <t>766.1-P/321</t>
  </si>
  <si>
    <t>M+D vnější okno plastové 1200/1500mm s otevíravými a sklápěcími křídly,  vč. vnitřní žaluzie a venkovní sítě proti hmyzu</t>
  </si>
  <si>
    <t>1988499357</t>
  </si>
  <si>
    <t>190</t>
  </si>
  <si>
    <t>766.1-P/322</t>
  </si>
  <si>
    <t>M+D vnější okno plastové 2080/1170mm s otevíravými a sklápěcími křídly,  vč. vnitřní žaluzie a venkovní sítě proti hmyzu</t>
  </si>
  <si>
    <t>632131017</t>
  </si>
  <si>
    <t>191</t>
  </si>
  <si>
    <t>766.1-P/323</t>
  </si>
  <si>
    <t>M+D vnější okno plastové 1200/1500mm s otevíravými a sklápěcími křídly,  vč. vnitřní žaluzie</t>
  </si>
  <si>
    <t>-2070251335</t>
  </si>
  <si>
    <t xml:space="preserve">Vnější plastové okno s otevíravými a sklápěcími křídly s rámy a křídly zhotovenými z vícekomorových (min. 5 komor) plastových profilů, s ocelovými pozinkovanými výztuhami, povrchová úprava z venkovní strany hnědá v odstínu ral, z vnitřní strany bílá. Těsnění bude třístupňové z materiálu epdm. Okno bude osazeno do nosné konstrukce zděné, případně železobetonové, bude kotveno pomocí systémových kotvících prvků. Otevíravá křídla budou opatřena celoobvodovým čtyřpolohovým kováním s mikroventilací s bezpečnostním prvkem proti vysazení a pojistkou proti chybné manipulaci. Vrchní kování v barvě bílé, na otevíravém křídle klika. Výplně otvorů budou splňovat požadavky čsn 73 0540-2 včetně provedení detailů na navazující kce, přerušení tepelných mostů a pod. Požadavek na součinitel prostupu tepla celou otvorovou výplní je Uw = 1,2(m-2.K-1) prvky musí být vyrobeny a namotány tak, aby jejich celý vnitřní povrch, ostění i nadpraží byly i při venkovní teplotě tr= -15°C, nad normovou kritickou teplotou ti = +10°C. Zasklení bude provedeno izolačním dvojsklem s plastovým distančním rámečkem. Připojovací spáry ke stavebním kcím, spoje a styky musí být utěsněny účinným těsnícím materiálem s potřebnou životností, odolávajícími vlivům povětrnosti, dilatačním pohybům a objemovým změnám (z vnitřní strany parotěsná páska, z vnější strany difuzně otevřená věrotěsná páska). Je třeba též zajistit aby nedocházelo ke kondenzaci vlhkosti v těsnění spar. 
poznámka: Okna vybavena vnitřními horizontálními shnovacími žaluziemi z hliníkových lamel šířky 16mm, ovládané ručně řetízkem, pohledové prvky žaluzie v odstínu ral bíla. </t>
  </si>
  <si>
    <t>192</t>
  </si>
  <si>
    <t>766.1-P/324</t>
  </si>
  <si>
    <t>M+D vnější okno plastové 1500/1500mm s otevíravými a sklápěcími křídly</t>
  </si>
  <si>
    <t>-546445940</t>
  </si>
  <si>
    <t xml:space="preserve">Vnější plastové okno s otevíravými a sklápěcími křídly s rámy a křídly zhotovenými z vícekomorových (min. 5 komor) plastových profilů, s ocelovými pozinkovanými výztuhami, povrchová úprava z venkovní strany hnědá v odstínu ral, z vnitřní strany bílá. Těsnění bude třístupňové z materiálu epdm. Okno bude osazeno do nosné konstrukce zděné, případně železobetonové, bude kotveno pomocí systémových kotvících prvků. Otevíravá křídla budou opatřena celoobvodovým čtyřpolohovým kováním s mikroventilací s bezpečnostním prvkem proti vysazení a pojistkou proti chybné manipulaci. Vrchní kování v barvě bílé, na otevíravém křídle klika. Výplně otvorů budou splňovat požadavky čsn 73 0540-2 včetně provedení detailů na navazující kce, přerušení tepelných mostů a pod. Požadavek na součinitel prostupu tepla celou otvorovou výplní je Uw = 1,2(m-2.K-1) prvky musí být vyrobeny a namotány tak, aby jejich celý vnitřní povrch, ostění i nadpraží byly i při venkovní teplotě tr= -15°C, nad normovou kritickou teplotou ti = +10°C. Zasklení bude provedeno izolačním dvojsklem s plastovým distančním rámečkem. Připojovací spáry ke stavebním kcím, spoje a styky musí být utěsněny účinným těsnícím materiálem s potřebnou životností, odolávajícími vlivům povětrnosti, dilatačním pohybům a objemovým změnám (z vnitřní strany parotěsná páska, z vnější strany difuzně otevřená věrotěsná páska). Je třeba též zajistit aby nedocházelo ke kondenzaci vlhkosti v těsnění spar. 
</t>
  </si>
  <si>
    <t>193</t>
  </si>
  <si>
    <t>766.1-P/325</t>
  </si>
  <si>
    <t>M+D vnější okno plastové 1200/1500mm s otevíravými a sklápěcími křídly</t>
  </si>
  <si>
    <t>336432098</t>
  </si>
  <si>
    <t>194</t>
  </si>
  <si>
    <t>766.1-P/326</t>
  </si>
  <si>
    <t>M+D vnější okno plastové 900/1500mm s otevíravými a sklápěcími křídly</t>
  </si>
  <si>
    <t>1727893898</t>
  </si>
  <si>
    <t>195</t>
  </si>
  <si>
    <t>766.1-P/327</t>
  </si>
  <si>
    <t>M+D vnější okno plastové 600/1200mm s otevíravými a sklápěcími křídly</t>
  </si>
  <si>
    <t>-1872013238</t>
  </si>
  <si>
    <t>196</t>
  </si>
  <si>
    <t>766.1-P/328</t>
  </si>
  <si>
    <t>M+D vnější okno plastové 1200mm/1500mm s otevíravými a sklápěcími křídly,  vč. vnitřní žaluzie</t>
  </si>
  <si>
    <t>-234341247</t>
  </si>
  <si>
    <t xml:space="preserve">Vnější plastové okno s otevíravými a sklápěcími křídly s rámy a křídly zhotovenými z vícekomorových (min. 5 komor) plastových profilů, s ocelovými pozinkovanými výztuhami, povrchová úprava z venkovní strany hnědá v odstínu ral, z vnitřní strany bílá. Těsnění bude třístupňové z materiálu epdm. Okno bude osazeno do nosné konstrukce zděné, případně železobetonové, bude kotveno pomocí systémových kotvících prvků. Otevíravá křídla budou opatřena celoobvodovým čtyřpolohovým kováním s mikroventilací s bezpečnostním prvkem proti vysazení a pojistkou proti chybné manipulaci. Vrchní kování v barvě bílé, na otevíravém křídle klika. Výplně otvorů budou splňovat požadavky čsn 73 0540-2 včetně provedení detailů na navazující kce, přerušení tepelných mostů a pod. Požadavek na součinitel prostupu tepla celou otvorovou výplní je Uw = 1,2(m-2.K-1) prvky musí být vyrobeny a namotány tak, aby jejich celý vnitřní povrch, ostění i nadpraží byly i při venkovní teplotě tr= -15°C, nad normovou kritickou teplotou ti = +10°C. Zasklení bude provedeno izolačním dvojsklem s plastovým distančním rámečkem. Připojovací spáry ke stavebním kcím, spoje a styky musí být utěsněny účinným těsnícím materiálem s potřebnou životností, odolávajícími vlivům povětrnosti, dilatačním pohybům a objemovým změnám (z vnitřní strany parotěsná páska, z vnější strany difuzně otevřená věrotěsná páska). Je třeba též zajistit aby nedocházelo ke kondenzaci vlhkosti v těsnění spar. 
poznámka: Okna vybavena vnitřními horizontálními shnovacími žaluziemi z hliníkových lamel šířky 16mm, ovládané ručně řetízkem, pohledové prvky žaluzie v odstínu ral bíla, Uw=0,8W. (m-2.K-1)
</t>
  </si>
  <si>
    <t>197</t>
  </si>
  <si>
    <t>766.1-P/335</t>
  </si>
  <si>
    <t>M+D sestava oken a vstupních dveří plastová 2350/2240mm s otevíravými a sklápěcími křídly, vč. vnitřní žaluzie a venkovní sítě proti hmyzu</t>
  </si>
  <si>
    <t>1916314384</t>
  </si>
  <si>
    <t xml:space="preserve">Sestava oken a vstupních dveří s nízkým prahem okna s otevíravými a sklápěcími křídly s rámy a křídly zhotovenými z vícekomorových ( min.5komor) plastových profilů, s ocelov.pozink.výztuhami, povrchová úprava z venkovní strany hnědá v odstínu ral, z vnitřní strany bílá.
Těsnění bude třístupňové z materiálu EPDM. Okno bude osazeno do nosné konstrukce zděné, případně železobetonové, bude kotveno pomocí systémových kotvících prvků. Otevíravá křídla budou opatřena celoobvodovým čtyřpolohovým kováním s mikroventilací s bezpečnostním prvkem proti vysazení a pojistkou proti chybné manipulaci, na otevíravém křídle klika na sklápěcím horním křídle dálkový pákový mechanizmus. Vrchní kování vnitřní v barvě bílé venkovní v barvě hnědé, systém klika-klika pro dveře s vysokou zátěží, s oválnou rozetou prod kliku, oválná zámková rozeta s cylindrickou vložkou s ochranou proti odvrtání a vyhmatání.
Výrobek bude splňovat třídu bezpečnosti WK1 dle ČSN EN 1627-1630 (4bezpečnostní body). Výplně otvorů budou splňovat požadavky ČSN 73 0540-2 vč.provedení detailů na navazující konstrukce, přerušení tepel.mostů a pod.
Požadavek na součinitel prostupu tepla celou otvorovou výplní je Uw = 1,2W(m-2.K-1). Prvky musí být vyrobeny a namontovány tak, aby jejich celý vnitřní povrch, ostění i nadpraží byly i při venkovní teplotě tr=-15°C, nad normovou kritickou teplotou ti=+10°C.
Zasklení bude provedeno izolačním dvojsklem s plastovým distačním rámečkem. Připojovací spáry ke staveb.kcím, spoje a styky musí být utěsněny účinným těsnícím materiálem s potřebnou životností, odolávajícími vlivým povětrnosti, dilatačním pohybům a objemovým změnám ( z vnitřní strany parotěsná páska, z vnější strany difuzně otevřená větrotěsná páska)
Je třeba též zajisti aby nedocházelo ke kondenzaci vlhkosti v těsnění spar. 
poznámka: Okna vybavena venkovními sítěmi proti hmyzu s plastovým rámečkem v odstínu okna a vnitřními horizontálními shnovacími žaluziemi z hliníkových lamel šířky 16mm, ovládané ručně řetízkem, pohledové prvky žaluzie v odstínu ral bíla. </t>
  </si>
  <si>
    <t>198</t>
  </si>
  <si>
    <t>766.1-P/336</t>
  </si>
  <si>
    <t>M+D sestava oken a vstupních dveří plastová 2370/2240mm s otevíravými a sklápěcími křídly, paniková klika, vč. vnitřní žaluzie</t>
  </si>
  <si>
    <t>-1307611424</t>
  </si>
  <si>
    <t xml:space="preserve">Sestava oken a vstupních dveří s nízkým prahem okna s otevíravými a sklápěcími křídly s rámy a křídly zhotovenými z vícekomorových ( min.5komor) plastových profilů, s ocelov.pozink.výztuhami, povrchová úprava z venkovní strany hnědá v odstínu ral, z vnitřní strany bílá.
Těsnění bude třístupňové z materiálu EPDM. Okno bude osazeno do nosné konstrukce zděné, případně železobetonové, bude kotveno pomocí systémových kotvících prvků. Otevíravá křídla budou opatřena celoobvodovým čtyřpolohovým kováním s mikroventilací s bezpečnostním prvkem proti vysazení a pojistkou proti chybné manipulaci, na otevíravém křídle klika na sklápěcím horním křídle dálkový pákový mechanizmus. Vrchní kování vnitřní v barvě bílé venkovní v barvě hnědé, systém klika-klika pro dveře s vysokou zátěží, s oválnou rozetou prod kliku, oválná zámková rozeta s cylindrickou vložkou s ochranou proti odvrtání a vyhmatání.
Výrobek bude splňovat třídu bezpečnosti WK1 dle ČSN EN 1627-1630 (4bezpečnostní body). Výplně otvorů budou splňovat požadavky ČSN 73 0540-2 vč.provedení detailů na navazující konstrukce, přerušení tepel.mostů a pod.
Požadavek na součinitel prostupu tepla celou otvorovou výplní je Uw = 1,2W(m -2.K-1). Prvky musí být vyrobeny a namontovány tak, aby jejich celý vnitřní povrch, ostění i nadpraží byly i při venkovní teplotě tr=-15°C, nad normovou kritickou teplotou ti=+10°C.
Zasklení bude provedeno izolačním dvojsklem s plastovým distačním rámečkem. Připojovací spáry ke staveb.kcím, spoje a styky musí být utěsněny účinným těsnícím materiálem s potřebnou životností, odolávajícími vlivým povětrnosti, dilatačním pohybům a objemovým změnám ( z vnitřní strany parotěsná páska, z vnější strany difuzně otevřená větrotěsná páska)
Je třeba též zajisti aby nedocházelo ke kondenzaci vlhkosti v těsnění spar. 
poznámka: Dveře vybaveny panikovou klikou dle ČSN EN 179 ze strany učebny, okna vybavena vnitřními horizontálními shnovacími žaluziemi z hliníkových lamel šířky 16mm, ovládané ručně řetízkem, pohledové prvky žaluzie v odstínu ral bíla. </t>
  </si>
  <si>
    <t>199</t>
  </si>
  <si>
    <t>766.1-P/340</t>
  </si>
  <si>
    <t>M+D vstupní dveře plastové 1000/2100mm s nízkým prahem otevírané</t>
  </si>
  <si>
    <t>1157849290</t>
  </si>
  <si>
    <t xml:space="preserve">Vstupní plastové dveře s nízkým prahem otevírané s rámy a křídly zhotovenými z vícekomorových (min.5komor) plastových profilů, s ocelovými pozinkovanými výztuhami, povrchová úprava z venkovní strany hnědá v odstínu ral, z vnitřní strany bílá, těsnění bude třístupňové z materiálu EPMD. Dveře budou osazeny do nosné konstrukce zděné, případně železobetonové, budou kotveny pomocí systémových kotvících prvků. Vrchní kování vnitřní v barvě bílé venkovní v barvě hnědé, systém klika-klika pro dveře s vysokou zátěží, s oválnou rozetou pod kliku, oválná zámková rozeta s cylindrickou vložkou s ochranou proti odvrtání a vyhmatání.
Výrobek bude splňovat třídu bezpečnosti WK1 dle ČSN EN 1627-1630 (4 bezepčnostní body).
Výplně otvorů budou splňovat požadavky ČSN 73 0540-2 vč.provedení detailů na navazující kce, přerušení tepel.mostů a pod.
Požadavek na součinitel prostupu tepla celou otvorovou výplní je Uw=1,2W.(m-2.K-1) prvky musí být vyrobeny a namontovány tak, aby jejich celý vnitřní povrch, ostění i nadpraží byly i při venkovní teplotě tr=-15°C, nad normovou kritickou teplotou ti=+10°C.
Zasklení bude provedeno izolačním bezpeč.dvojsklem ( třída P1A dle EN 356-sklo Cx3.3.2 - odolnost proti prohození předmětu, např. STRATOBEL 6,8) s plastovým distančním rámečkem pripojovací spáry ke stavebním kcím, spoje a styky musí být utěsněny účinným těsnícím mateirálme s potřebnou životností, odolávajícími  vlivům povětrnosti, dilatačním pohybm a objemovým změnám ( z vnitřní strany parotěsná páska, z vnjěí strany difuzně otevřená větrotěsná páska). Je třeba zajistit, aby nedocházelo ke kondenzaci vlhkosti v těsnění spar.
</t>
  </si>
  <si>
    <t>200</t>
  </si>
  <si>
    <t>766.1-P/341</t>
  </si>
  <si>
    <t>M+D vstupní dveře plastové 1450/2100mm s nízkým prahem otevírané, samozavírač</t>
  </si>
  <si>
    <t>1412357341</t>
  </si>
  <si>
    <t>Vstupní plastové dveře s nízkým prahem otevírané s rámy a křídly zhotovenými z vícekomorových (min.5komor) plastových profilů, s ocelovými pozinkovanými výztuhami, povrchová úprava z venkovní strany hnědá v odstínu ral, z vnitřní strany bílá, těsnění bude třístupňové z materiálu EPMD. Dveře budou osazeny do nosné konstrukce zděné, případně železobetonové, budou kotveny pomocí systémových kotvících prvků. Vrchní kování vnitřní v barvě bílé venkovní v barvě hnědé, systém klika-klika pro dveře s vysokou zátěží, s oválnou rozetou pod kliku, oválná zámková rozeta s cylindrickou vložkou s ochranou proti odvrtání a vyhmatání.
Výrobek bude splňovat třídu bezpečnosti WK1 dle ČSN EN 1627-1630 (4 bezepčnostní body).
Výplně otvorů budou splňovat požadavky ČSN 73 0540-2 vč.provedení detailů na navazující kce, přerušení tepel.mostů a pod. Požadavek na součinitel prostupu tepla celou otvorovou výplní je Uw=1,2W.(m-2.K-1) prvky musí být vyrobeny a namontovány tak, aby jejich celý vnitřní povrch, ostění i nadpraží byly i při venkovní teplotě tr=-15°C, nad normovou kritickou teplotou ti=+10°C.
Zasklení bude provedeno izolačním bezpeč.dvojsklem ( třída P1A dle EN 356-sklo Cx3.3.2 - odolnost proti prohození předmětu, např. STRATOBEL 6,8) s plastovým distančním rámečkem pripojovací spáry ke stavebním kcím, spoje a styky musí být utěsněny účinným těsnícím mateirálme s potřebnou životností, odolávajícími  vlivům povětrnosti, dilatačním pohybm a objemovým změnám ( z vnitřní strany parotěsná páska, z vnjěí strany difuzně otevřená větrotěsná páska). Je třeba zajistit, aby nedocházelo ke kondenzaci vlhkosti v těsnění spar.
poznámka: pasivní křídlo ovládané zástrčemi z čela křídla, aktivní křídlo se samozavíračem</t>
  </si>
  <si>
    <t>201</t>
  </si>
  <si>
    <t>766.1-P/342</t>
  </si>
  <si>
    <t>M+D vstupní dveře plastové 1000/2400mm s nízkým prahem otevírané</t>
  </si>
  <si>
    <t>-1660466718</t>
  </si>
  <si>
    <t>Vstupní plastové dveře s nízkým prahem otevírané s rámy a křídly zhotovenými z vícekomorových (min.5komor) plastových profilů, s ocelovými pozinkovanými výztuhami, povrchová úprava z venkovní strany hnědá v odstínu ral, z vnitřní strany bílá, těsnění bude třístupňové z materiálu EPMD. Dveře budou osazeny do nosné konstrukce zděné, případně železobetonové, budou kotveny pomocí systémových kotvících prvků. Vrchní kování vnitřní v barvě bílé venkovní v barvě hnědé, systém klika-klika pro dveře s vysokou zátěží, s oválnou rozetou pod kliku, oválná zámková rozeta s cylindrickou vložkou s ochranou proti odvrtání a vyhmatání.
Výrobek bude splňovat třídu bezpečnosti WK1 dle ČSN EN 1627-1630 (4 bezepčnostní body).
Výplně otvorů budou splňovat požadavky ČSN 73 0540-2 vč.provedení detailů na navazující kce, přerušení tepel.mostů a pod. Požadavek na součinitel prostupu tepla celou otvorovou výplní je Uw=1,2W.(m-2.K-1) prvky musí být vyrobeny a namontovány tak, aby jejich celý vnitřní povrch, ostění i nadpraží byly i při venkovní teplotě tr=-15°C, nad normovou kritickou teplotou ti=+10°C.
Zasklení bude provedeno izolačním bezpeč.dvojsklem ( třída P1A dle EN 356-sklo Cx3.3.2 - odolnost proti prohození předmětu, např. STRATOBEL 6,8) s plastovým distančním rámečkem pripojovací spáry ke stavebním kcím, spoje a styky musí být utěsněny účinným těsnícím mateirálme s potřebnou životností, odolávajícími  vlivům povětrnosti, dilatačním pohybm a objemovým změnám ( z vnitřní strany parotěsná páska, z vnjěí strany difuzně otevřená větrotěsná páska). Je třeba zajistit, aby nedocházelo ke kondenzaci vlhkosti v těsnění spar.
poznámka: s pevnýám nadsvětlíkem</t>
  </si>
  <si>
    <t>202</t>
  </si>
  <si>
    <t>766.1-P/343</t>
  </si>
  <si>
    <t>M+D vstupní dveře plastové 900/2050mm s nízkým prahem otevírané, paniková klika, vč. vnitřní žaluzie</t>
  </si>
  <si>
    <t>-2082561806</t>
  </si>
  <si>
    <t>Vstupní plastové dveře s nízkým prahem otevírané s rámy a křídly zhotovenými z vícekomorových (min.5komor) plastových profilů, s ocelovými pozinkovanými výztuhami, povrchová úprava z venkovní strany hnědá v odstínu ral, z vnitřní strany bílá, těsnění bude třístupňové z materiálu EPMD. Dveře budou osazeny do nosné konstrukce zděné, případně železobetonové, budou kotveny pomocí systémových kotvících prvků. Vrchní kování vnitřní v barvě bílé venkovní v barvě hnědé, systém klika-klika pro dveře s vysokou zátěží, s oválnou rozetou pod kliku, oválná zámková rozeta s cylindrickou vložkou s ochranou proti odvrtání a vyhmatání.
Výrobek bude splňovat třídu bezpečnosti WK1 dle ČSN EN 1627-1630 (4 bezepčnostní body).
Výplně otvorů budou splňovat požadavky ČSN 73 0540-2 vč.provedení detailů na navazující kce, přerušení tepel.mostů a pod. Požadavek na součinitel prostupu tepla celou otvorovou výplní je Uw=1,2W.(m-2.K-1) prvky musí být vyrobeny a namontovány tak, aby jejich celý vnitřní povrch, ostění i nadpraží byly i při venkovní teplotě tr=-15°C, nad normovou kritickou teplotou ti=+10°C.
Zasklení bude provedeno izolačním bezpeč.dvojsklem ( třída P1A dle EN 356-sklo Cx3.3.2 - odolnost proti prohození předmětu, např. STRATOBEL 6,8) s plastovým distančním rámečkem pripojovací spáry ke stavebním kcím, spoje a styky musí být utěsněny účinným těsnícím mateirálme s potřebnou životností, odolávajícími  vlivům povětrnosti, dilatačním pohybm a objemovým změnám ( z vnitřní strany parotěsná páska, z vnjěí strany difuzně otevřená větrotěsná páska). Je třeba zajistit, aby nedocházelo ke kondenzaci vlhkosti v těsnění spar.
poznámka: dveře vybaveny panikovou klikou dle ČSN EN 179 ze strany učebny, okna vybavena vnitřními horizontálními shnovacími žaluziemi z hliníkových lamel šířky 16mm, ovládané ručně řetízkem, pohledové prvky žaluzie v odstínu ral bíla. Uw=0,8W. (m-2.K-1)</t>
  </si>
  <si>
    <t>203</t>
  </si>
  <si>
    <t>766.1-P/345</t>
  </si>
  <si>
    <t>M+D vstupní dveře plastové 1800/2530mm s nízkým prahem otevírané, paniková klika, samozavírač</t>
  </si>
  <si>
    <t>1852074581</t>
  </si>
  <si>
    <t>Vstupní plastové dveře s nízkým prahem otevírané s rámy a křídly zhotovenými z vícekomorových (min.5komor) plastových profilů, s ocelovými pozinkovanými výztuhami, povrchová úprava z venkovní strany bílá, z vnitřní strany bílá, těsnění bude třístupňové z materiálu EPMD. Dveře budou osazeny do stávající prosklené stěny ( výměna stávajících vstupních dveří), budou kotveny pomocí systémových kotvících prvků. Vrchní kování vnitřní v barvě bílé venkovní v barvě bílé, systém klika-klika pro dveře s vysokou zátěží, s oválnou rozetou pod kliku, oválná zámková rozeta s cylindrickou vložkou s ochranou proti odvrtání a vyhmatání. Výrobek bude splňovat třídu bezpečnosti WK1 dle ČSN EN 1627-1630 (4 bezepčnostní body). Výplně otvorů budou splňovat požadavky ČSN 73 0540-2 vč.provedení detailů na navazující kce, přerušení tepel.mostů a pod.
Požadavek na součinitel prostupu tepla celou otvorovou výplní je Uw=1,2W.(m-2.K-1) prvky musí být vyrobeny a namontovány tak, aby jejich celý vnitřní povrch, ostění i nadpraží byly i při venkovní teplotě tr=-15°C, nad normovou kritickou teplotou ti=+10°C.
Zasklení bude provedeno izolačním bezpeč.dvojsklem ( třída P1A dle EN 356-sklo Cx3.3.2 - odolnost proti prohození předmětu, např. STRATOBEL 6,8) s plastovým distančním rámečkem. Je třeba zajistit, aby nedocházelo ke kondenzaci vlhkosti v těsnění spar.
poznámka:
aktivní křídlo musí mít při otevření min.světlou šířku 900mm, pasivní křídlo ovládamné zástrčemi z čela křídla. Samozavírač na aktivním křídle, prosklené části opatřeny signálními značkami pro osoby se sníženou schopností orientace dle výhlašky 398/2009 SB. Dveře (aktivní křídlo) bybaveny panikovou klikou dle ČSN EN 179 ze strany schodiště</t>
  </si>
  <si>
    <t>204</t>
  </si>
  <si>
    <t>767-Z/500</t>
  </si>
  <si>
    <t>M+D schodišťová plošina pro osoby s omezenou schopností pohybu mezi 1.np a 2.np</t>
  </si>
  <si>
    <t>kg</t>
  </si>
  <si>
    <t>-1687499947</t>
  </si>
  <si>
    <t>Ve spodní stanici je možné najíždět na plošinu z obou stran, nahoře plošina dojede k poslednímu schodu , sklopí se nájezdový můstek a vznikne rovina s horní podlahou pro nájezd nebo sjezd z plošiny. Velikost přepravní desky je 1000x800mm. Přepravní deska sklopná automaticky. Plošina jezdí po dvou nerezových trubkách o průměru 50mm. Trubky uchyceny ke svislým samonosným sloupkům kotveným do schodišťových stupňů. Pohon plošiny je napájen z baterií umístěných na plošině. El. rozvaděč pro plošinu o velikosti 244x194x98mm je součástí dodávky plošiny . 
Ovládací prvky ve stanicích jsou bezdrátové, umístění bude určeno dle přání uživatele. Barva plošiny a sloupků držící pojezdovou dráhu je vypalovací práškovou barvou dle vzorníku ral. Nosnost plošiny min. 300kg. musí být zajištěno , že zaparkované plošině v horním podlaží , bude průchozí šířka schodiště min. 1200mm !!</t>
  </si>
  <si>
    <t>viz specifikace zámečnických výrobků</t>
  </si>
  <si>
    <t>205</t>
  </si>
  <si>
    <t>767-Z/501</t>
  </si>
  <si>
    <t>M+D vodící tyč na rampě</t>
  </si>
  <si>
    <t>bm</t>
  </si>
  <si>
    <t>1412351233</t>
  </si>
  <si>
    <t xml:space="preserve">Trubka průměr 40mm s horní hranou 150mm nad pochůzí plochou, kotvena shora do betonového obrubníku. Všechny ocelové prvky žárově zinkovány. </t>
  </si>
  <si>
    <t>18,70</t>
  </si>
  <si>
    <t>206</t>
  </si>
  <si>
    <t>767-Z/507</t>
  </si>
  <si>
    <t>M+D Vybavení WC pro invalidy</t>
  </si>
  <si>
    <t>kpl</t>
  </si>
  <si>
    <t>-1782048192</t>
  </si>
  <si>
    <t xml:space="preserve">Sestava: 
- svislé madlo u umyvadla dl. 500mm, 1ks 
- vodorovné svislé madlo u WC pevné, dl. 900mm (mezi WC a stěnou), 1ks 
- vodorovné madlo u WC sklopné dl. 800mm (ze strany přístupu), 1ks 
- zrcadlo - spodní hrana 900mm, horní hrana 1800mm, šířka 600mm 
- odpadkový koš plastový, 1 ks 
- kovový háček na stěnu pro zavěšení oděvu, 1ks </t>
  </si>
  <si>
    <t>1,00</t>
  </si>
  <si>
    <t>207</t>
  </si>
  <si>
    <t>767-Z/508</t>
  </si>
  <si>
    <t xml:space="preserve">M+D Madlo pro imobilní na dveřní křídlo </t>
  </si>
  <si>
    <t>1887210588</t>
  </si>
  <si>
    <t xml:space="preserve">Nerezová trubka tř. 17, se zaslepenými konci a s úchyty do dveřního křídla. Umístění ve výšce 800-900mm, musí být připevněno na opačné straně dveřního křídla než jsou závěsy. Povrch kartáčovaný, Délka 750mm. </t>
  </si>
  <si>
    <t>2,00</t>
  </si>
  <si>
    <t>208</t>
  </si>
  <si>
    <t>767-Z/509</t>
  </si>
  <si>
    <t>M+D Interiérová roleta 1050x2200mm ovládaná ručně</t>
  </si>
  <si>
    <t>-868440645</t>
  </si>
  <si>
    <t>Interiérová roleta: 
ovládaná ručně z prostoru je sestavená z hliník.lamel s 0% transmi světla s ocelovou výztuhou nebo bez výztuhy (dle rozměru), vedené v bočních vodících lištách s kartáčky uvnitř, navíjecí válec skryt v roletové skříni. Upevnění na strop, povrch.úprava pohled.částí RAL v odstínu bílá</t>
  </si>
  <si>
    <t>209</t>
  </si>
  <si>
    <t>767-Z/510</t>
  </si>
  <si>
    <t>M+D Interiérová roleta 3000x2200mm ovládaná ručně</t>
  </si>
  <si>
    <t>1958524970</t>
  </si>
  <si>
    <t>210</t>
  </si>
  <si>
    <t>767-Z/511</t>
  </si>
  <si>
    <t xml:space="preserve">M+D Ocelová konstrukce pro opláštění popelnic </t>
  </si>
  <si>
    <t>-1420451971</t>
  </si>
  <si>
    <t xml:space="preserve">Nosná konstrukce opláštění a dvířek z jacklů 40x40x5mm. Jackly kotveny do základové patky chemickými kotvami  HILTI přes ocelové desky 150x150x10mm. Konstrukce ztužena uprostřed jacklem 40x20x3mm. Zastřešení z komůrkového čirého makrolonu o síle 6mm. Střecha skloněna směrem od budovy ve spádu 6°. Opláštění vytvořeno svislými pásovinami 40x5mm. Všechny ocelové prvky žárově zinkovány a pohledové prvky povrchově upraveny vypalovacím práškovým lakem v odstínu ral dle požadavků investora. Dodávka vč. 6ks šroubovacích dveřních závěsů, 1x stavěč dvířek (pro pasivní křídla u popelnic). Na dvířka osazen zadlabací zámek úzký s cylindrovou vložkou a štítovým kováním s klikou z jedné strany. Světlá výška konstrukce v nejnižší části střechy 1800mm. </t>
  </si>
  <si>
    <t>211</t>
  </si>
  <si>
    <t>767-Z/512</t>
  </si>
  <si>
    <t>M+D Hliníková dveřní mřížka 300x100mm</t>
  </si>
  <si>
    <t>1941073360</t>
  </si>
  <si>
    <t>Hliníková dveřní mřížka s pevnými lamelami, oboustranný upínací rám - pro montáž dveří, povrchová úprava eloxovaný hliník</t>
  </si>
  <si>
    <t>8,00</t>
  </si>
  <si>
    <t>212</t>
  </si>
  <si>
    <t>767-Z/513</t>
  </si>
  <si>
    <t>Předokenní roleta určena pro dodatečnou montáž do ostění 1500/1500mm</t>
  </si>
  <si>
    <t>1455322017</t>
  </si>
  <si>
    <t>213</t>
  </si>
  <si>
    <t>771474112</t>
  </si>
  <si>
    <t>Montáž soklíků z dlaždic keramických rovných flexibilní lepidlo v do 90 mm</t>
  </si>
  <si>
    <t>1910131159</t>
  </si>
  <si>
    <t>0,45+15,425+2,00+13,05       "m.č. 10</t>
  </si>
  <si>
    <t>1,95+0,45</t>
  </si>
  <si>
    <t>-(0,90*4+0,80)</t>
  </si>
  <si>
    <t>3,95*2+2,375                            "m.č. 13</t>
  </si>
  <si>
    <t>(7,40+1,27)*2                         "m.č. 118</t>
  </si>
  <si>
    <t>-(0,70*2+0,80*3)</t>
  </si>
  <si>
    <t>(18,255+30,99+3,90)*2        "m.č. 202</t>
  </si>
  <si>
    <t>-(0,80*10+0,60*2+0,90)</t>
  </si>
  <si>
    <t>-(1,45+2,55+1,87)</t>
  </si>
  <si>
    <t>(9,79+5,07)*2                         "m.č. 202A</t>
  </si>
  <si>
    <t>-(0,90*3+1,87)</t>
  </si>
  <si>
    <t>214</t>
  </si>
  <si>
    <t>771573000</t>
  </si>
  <si>
    <t>Doplnění  podlah z keramických dlaždic lepených vč. dlaždic</t>
  </si>
  <si>
    <t>1447722687</t>
  </si>
  <si>
    <t>4,00                    "chodba - kanalizace z m.č. 7 do m.č. 13</t>
  </si>
  <si>
    <t>215</t>
  </si>
  <si>
    <t>771573810</t>
  </si>
  <si>
    <t>Demontáž podlah z dlaždic keramických lepených</t>
  </si>
  <si>
    <t>-278646733</t>
  </si>
  <si>
    <t>22,10+77,40+66,80+14,60</t>
  </si>
  <si>
    <t>73,30+7,50+13,10+13,20</t>
  </si>
  <si>
    <t>4,20+13,10+10,90+1,80</t>
  </si>
  <si>
    <t>3,30+9,20+9,80+66,50</t>
  </si>
  <si>
    <t>5,70+8,60</t>
  </si>
  <si>
    <t>216</t>
  </si>
  <si>
    <t>771574115</t>
  </si>
  <si>
    <t>Montáž podlah keramických režných hladkých lepených flexibilním lepidlem do 22 ks/m2</t>
  </si>
  <si>
    <t>-890412244</t>
  </si>
  <si>
    <t>dle skladby podlah</t>
  </si>
  <si>
    <t>85,70+18,40+9,80</t>
  </si>
  <si>
    <t>4,70+20,70+9,40+3,30</t>
  </si>
  <si>
    <t>8,40+9,70+5,00+1,80           "skladba D2</t>
  </si>
  <si>
    <t>1,40+1,70+1,40+1,50+7,00+1,40</t>
  </si>
  <si>
    <t>116,40+21,40              "skladba D4</t>
  </si>
  <si>
    <t>9,90                               "skladba D5</t>
  </si>
  <si>
    <t>217</t>
  </si>
  <si>
    <t>597613</t>
  </si>
  <si>
    <t xml:space="preserve">dlaždice keramické (součinitel smykového tření µ&gt; 0,3) </t>
  </si>
  <si>
    <t>-1652886838</t>
  </si>
  <si>
    <t>53,60+137,80                  "skladba D2, D4</t>
  </si>
  <si>
    <t>191,40*0,10</t>
  </si>
  <si>
    <t>0,07*125,745                   "soklíky</t>
  </si>
  <si>
    <t>8,805*0,15</t>
  </si>
  <si>
    <t>218</t>
  </si>
  <si>
    <t>597615</t>
  </si>
  <si>
    <t xml:space="preserve">dlaždice keramické (součinitel smykového tření µ&gt; 0,5) </t>
  </si>
  <si>
    <t>-1921851043</t>
  </si>
  <si>
    <t>152,00+9,90                  "skladba D1, D5</t>
  </si>
  <si>
    <t>161,90*0,10</t>
  </si>
  <si>
    <t>0,07*42,465                    "soklíky</t>
  </si>
  <si>
    <t>2,973*0,15</t>
  </si>
  <si>
    <t>219</t>
  </si>
  <si>
    <t>771574132</t>
  </si>
  <si>
    <t>Montáž podlah keramických režných protiskluzných lepených flexibilním lepidlem do 85 ks/m2</t>
  </si>
  <si>
    <t>738751927</t>
  </si>
  <si>
    <t>22,10+76,70+66,80+14,60          "skladba D3</t>
  </si>
  <si>
    <t>9,80+5,30+54,20+12,70</t>
  </si>
  <si>
    <t>10,40+8,40+3,50+9,80</t>
  </si>
  <si>
    <t>13,10+11,70+1,10</t>
  </si>
  <si>
    <t>220</t>
  </si>
  <si>
    <t>59761</t>
  </si>
  <si>
    <t xml:space="preserve">dlaždice keramické brokované (součinitel smykového tření µ&gt; 0,5) </t>
  </si>
  <si>
    <t>-1301253637</t>
  </si>
  <si>
    <t>320,20                      "skladba D3</t>
  </si>
  <si>
    <t>320,20*0,10</t>
  </si>
  <si>
    <t>221</t>
  </si>
  <si>
    <t>771591111</t>
  </si>
  <si>
    <t>Podlahy penetrace podkladu</t>
  </si>
  <si>
    <t>-1486706748</t>
  </si>
  <si>
    <t>152,00+53,60+320,20       "skladba D1- D5</t>
  </si>
  <si>
    <t>137,80+9,90</t>
  </si>
  <si>
    <t>222</t>
  </si>
  <si>
    <t>771591115</t>
  </si>
  <si>
    <t>Podlahy spárování silikonem</t>
  </si>
  <si>
    <t>-1907307003</t>
  </si>
  <si>
    <t>168,21                     "soklík - dlažba</t>
  </si>
  <si>
    <t>obklad - dlažba</t>
  </si>
  <si>
    <t>(4,81+4,46)*2        "m.č. 7</t>
  </si>
  <si>
    <t xml:space="preserve">(6,65+11,83)*2               "m.č. 8 </t>
  </si>
  <si>
    <t xml:space="preserve">(12,92+5,33)*2          "m.č. 20 </t>
  </si>
  <si>
    <t xml:space="preserve">(4,62+3,17)*2              "m.č. 21 </t>
  </si>
  <si>
    <t xml:space="preserve">(2,68+1,87)*2              "m.č. 23 </t>
  </si>
  <si>
    <t xml:space="preserve">(2,68+1,79*2)                "m.č. 24 </t>
  </si>
  <si>
    <t>1,00                             "m.č. 16</t>
  </si>
  <si>
    <t>0,90*2                        "m.č. 17A, 17B</t>
  </si>
  <si>
    <t>(0,80+4,543+0,90)                 "m.č. 101</t>
  </si>
  <si>
    <t>(0,70+1,00+2,317)                 "m.č. 102, 103</t>
  </si>
  <si>
    <t>(3,225+1,517+0,15+1,817)</t>
  </si>
  <si>
    <t>(1,695+2,992+2,61+0,15+0,85)</t>
  </si>
  <si>
    <t>(9,308+0,80+0,20+0,75)         "m.č. 104</t>
  </si>
  <si>
    <t>(4,45+9,20+1,35+1,292)</t>
  </si>
  <si>
    <t>(2,76+1,15)</t>
  </si>
  <si>
    <t>(4,85+2,275+4,025+0,80)          "m.č. 105</t>
  </si>
  <si>
    <t>(3,375+2,95)*2                     "m.č. 106</t>
  </si>
  <si>
    <t>(3,70+2,275)*2               "m.č. 108</t>
  </si>
  <si>
    <t>(1,60+2,275)*2                 "m.č. 109</t>
  </si>
  <si>
    <t>(1,50*2+5,97+3,25)          "m.č. 110</t>
  </si>
  <si>
    <t>(4,30+3,15)*2                     "m.č. 112</t>
  </si>
  <si>
    <t>(2,50+3,90)*2                       "m.č. 113</t>
  </si>
  <si>
    <t>(2,10+2,00)*2                       "m.č. 114</t>
  </si>
  <si>
    <t>(3,70+6,00)*2                        "m.č. 115</t>
  </si>
  <si>
    <t>(4,00+2,72)*2                         "m.č. 116</t>
  </si>
  <si>
    <t>(1,30+1,35)*2                 "m.č. 117</t>
  </si>
  <si>
    <t>(0,90+1,35)*2                   "m.č. 119, 120</t>
  </si>
  <si>
    <t>(0,90+1,65)*2</t>
  </si>
  <si>
    <t>(0,90+1,35)*2                    "m.č. 121, 122</t>
  </si>
  <si>
    <t>(1,50+0,90)*2</t>
  </si>
  <si>
    <t>(1,875+1,70)*2                  "m.č. 123</t>
  </si>
  <si>
    <t>(3,22+3,07)*2                      "m.č. 124</t>
  </si>
  <si>
    <t>(1,10+1,15)*2                       "m.č. 125</t>
  </si>
  <si>
    <t>(0,90+1,15)*2                        "m.č. 126</t>
  </si>
  <si>
    <t>(1,97+2,81)*2              "m.č. 213</t>
  </si>
  <si>
    <t>(3,00+2,81)*2             "m.č. 214</t>
  </si>
  <si>
    <t>1,20                               "m.č. 215B</t>
  </si>
  <si>
    <t>(0,90+0,50)*2                   "m.č. 208, 209</t>
  </si>
  <si>
    <t>223</t>
  </si>
  <si>
    <t>771591232</t>
  </si>
  <si>
    <t>Kontaktní izolace ve spojení s dlažbou pružná přes dilatační spáry</t>
  </si>
  <si>
    <t>-1645398303</t>
  </si>
  <si>
    <t>u skladby D2</t>
  </si>
  <si>
    <t>3,95*2+2,375                  "m.č. 13</t>
  </si>
  <si>
    <t xml:space="preserve">(2,68+1,87)*2                 "m.č. 23 </t>
  </si>
  <si>
    <t xml:space="preserve">(4,81+4,46)*2*0,20        "m.č. 7 </t>
  </si>
  <si>
    <t xml:space="preserve">(12,92+5,33)*2*0,20          "m.č. 20 </t>
  </si>
  <si>
    <t>(4,62+3,17)*2*0,20              "m.č. 21</t>
  </si>
  <si>
    <t>u skladba D5</t>
  </si>
  <si>
    <t>(2,50+3,90)*2</t>
  </si>
  <si>
    <t>224</t>
  </si>
  <si>
    <t>771990155</t>
  </si>
  <si>
    <t>Vyrovnání podkladu samonivelační stěrkou na cementové bázi tl. 0-10mm</t>
  </si>
  <si>
    <t>-573475351</t>
  </si>
  <si>
    <t>225</t>
  </si>
  <si>
    <t>998771101</t>
  </si>
  <si>
    <t>Přesun hmot tonážní pro podlahy z dlaždic v objektech v do 6 m</t>
  </si>
  <si>
    <t>-1193651250</t>
  </si>
  <si>
    <t>226</t>
  </si>
  <si>
    <t>776201812</t>
  </si>
  <si>
    <t>Demontáž lepených povlakových podlah s podložkou ručně</t>
  </si>
  <si>
    <t>-276931702</t>
  </si>
  <si>
    <t>81,00+9,40+18,40+9,70</t>
  </si>
  <si>
    <t>5,00+82,80+9,00+20,60</t>
  </si>
  <si>
    <t>2,80+3,40+9,50</t>
  </si>
  <si>
    <t>116,40+21,40+23,30+37,80</t>
  </si>
  <si>
    <t>227</t>
  </si>
  <si>
    <t>776201911</t>
  </si>
  <si>
    <t>Oprava podlah výměnou podlahového povlaku plochy do 0,50 m2</t>
  </si>
  <si>
    <t>234797084</t>
  </si>
  <si>
    <t>2                   "2.NP - pozn. 10</t>
  </si>
  <si>
    <t>228</t>
  </si>
  <si>
    <t>776221111</t>
  </si>
  <si>
    <t>Lepení pásů z PVC standardním lepidlem</t>
  </si>
  <si>
    <t>1816982058</t>
  </si>
  <si>
    <t>73,80                        "skladba C1</t>
  </si>
  <si>
    <t>10,00                         "skladba C2</t>
  </si>
  <si>
    <t>23,30                      "skladba C2</t>
  </si>
  <si>
    <t>37,80                        "skladba C3</t>
  </si>
  <si>
    <t>229</t>
  </si>
  <si>
    <t>284122</t>
  </si>
  <si>
    <t>svařované PVC (součinitel smykového tření µ&gt; 0,3) tl. 3mm</t>
  </si>
  <si>
    <t>-1392917660</t>
  </si>
  <si>
    <t>71,10*0,10</t>
  </si>
  <si>
    <t>230</t>
  </si>
  <si>
    <t>284121</t>
  </si>
  <si>
    <t>svařované PVC (součinitel smykového tření µ&gt; 0,5) tl. 3mm</t>
  </si>
  <si>
    <t>-645576099</t>
  </si>
  <si>
    <t>73,80*0,10</t>
  </si>
  <si>
    <t>231</t>
  </si>
  <si>
    <t>776411111</t>
  </si>
  <si>
    <t>Montáž obvodových soklíků výšky do 80 mm</t>
  </si>
  <si>
    <t>-562567280</t>
  </si>
  <si>
    <t>(12,47+6,55+0,35)*2                 "m.č. 101</t>
  </si>
  <si>
    <t>-(1,25+1,23)</t>
  </si>
  <si>
    <t>(3,375+2,95)*2                            "m.č. 107</t>
  </si>
  <si>
    <t>-0,80</t>
  </si>
  <si>
    <t>(3,67+6,34)*2                              "m.č. 215A</t>
  </si>
  <si>
    <t>-0,90</t>
  </si>
  <si>
    <t>(5,07+7,69)*2                               "m.č. 215B</t>
  </si>
  <si>
    <t>-0,90*2</t>
  </si>
  <si>
    <t>232</t>
  </si>
  <si>
    <t>284110040</t>
  </si>
  <si>
    <t>lišta speciální soklová PVC 17271, 30 x 30 mm role 50 m</t>
  </si>
  <si>
    <t>483032379</t>
  </si>
  <si>
    <t>90,95*1,05</t>
  </si>
  <si>
    <t>233</t>
  </si>
  <si>
    <t>776990155</t>
  </si>
  <si>
    <t>23266784</t>
  </si>
  <si>
    <t>10,00+23,30            "skladba C2</t>
  </si>
  <si>
    <t>234</t>
  </si>
  <si>
    <t>776991121</t>
  </si>
  <si>
    <t>Základní čištění nově položených podlahovin vysátím a setřením vlhkým mopem</t>
  </si>
  <si>
    <t>-1994999470</t>
  </si>
  <si>
    <t>235</t>
  </si>
  <si>
    <t>998776101</t>
  </si>
  <si>
    <t>Přesun hmot tonážní pro podlahy povlakové v objektech v do 6 m</t>
  </si>
  <si>
    <t>-1042308472</t>
  </si>
  <si>
    <t>236</t>
  </si>
  <si>
    <t>781414112</t>
  </si>
  <si>
    <t>Montáž obkladaček vnitřních pórovinových pravoúhlých do 25 ks/m2 lepených flexibilním lepidlem</t>
  </si>
  <si>
    <t>1462735312</t>
  </si>
  <si>
    <t>pod obklady</t>
  </si>
  <si>
    <t>1,80*0,90*2                        "m.č. 17A, 17B</t>
  </si>
  <si>
    <t>2,00*(0,90+1,65)*2</t>
  </si>
  <si>
    <t>2,00*(1,50+0,90)*2</t>
  </si>
  <si>
    <t>2,00*(1,875+1,70)*2                  "m.č. 123</t>
  </si>
  <si>
    <t>237</t>
  </si>
  <si>
    <t>597610</t>
  </si>
  <si>
    <t>obkládačky keramické</t>
  </si>
  <si>
    <t>78397317</t>
  </si>
  <si>
    <t>535,062*1,10</t>
  </si>
  <si>
    <t>238</t>
  </si>
  <si>
    <t>781419191</t>
  </si>
  <si>
    <t>Příplatek k montáži obkladů vnitřních pórovinových za plochu do 10 m2</t>
  </si>
  <si>
    <t>1163031903</t>
  </si>
  <si>
    <t>239</t>
  </si>
  <si>
    <t>781494111</t>
  </si>
  <si>
    <t>Plastové profily rohové lepené flexibilním lepidlem</t>
  </si>
  <si>
    <t>983608754</t>
  </si>
  <si>
    <t>2,00*4+1,44*2        "m.č. 7,8</t>
  </si>
  <si>
    <t>1,19*7</t>
  </si>
  <si>
    <t>1,21*4</t>
  </si>
  <si>
    <t>1,21*4+2,00*2           "m.č. 20</t>
  </si>
  <si>
    <t>1,12*12</t>
  </si>
  <si>
    <t>1,09*2</t>
  </si>
  <si>
    <t>1,10*2                          "m.č. 23</t>
  </si>
  <si>
    <t>2,00*2+1,10*2           "m.č. 24</t>
  </si>
  <si>
    <t>2,00*5                    "m.č. 102, 103</t>
  </si>
  <si>
    <t>3,00+1,05+2,20*2</t>
  </si>
  <si>
    <t>0,90*2</t>
  </si>
  <si>
    <t>2,00*8                       "m.č. 104, 105</t>
  </si>
  <si>
    <t>0,90*2*3</t>
  </si>
  <si>
    <t>2,00*2+1,20*2            "m.č. 106</t>
  </si>
  <si>
    <t>0,90*2                            "m.č. 108</t>
  </si>
  <si>
    <t>2,00*5                            "m.č. 110, 111</t>
  </si>
  <si>
    <t>2,00+1,10*2                   "m.č. 112</t>
  </si>
  <si>
    <t>1,10*2                              "m.č. 113</t>
  </si>
  <si>
    <t>2,00*2                             "m.č. 114</t>
  </si>
  <si>
    <t>2,00+1,10*2                  "m.č. 115</t>
  </si>
  <si>
    <t>2,00*2+1,10*2               "m.č. 116</t>
  </si>
  <si>
    <t>2,00*2+0,90                    "m.č. 124</t>
  </si>
  <si>
    <t>2,00*2+0,90*2                "m.č. 125, 126</t>
  </si>
  <si>
    <t>2,00+0,62*4                     "m.č. 213</t>
  </si>
  <si>
    <t>2,00*2+0,6+2+0,95*2</t>
  </si>
  <si>
    <t>240</t>
  </si>
  <si>
    <t>781494511</t>
  </si>
  <si>
    <t>Plastové profily ukončovací lepené flexibilním lepidlem</t>
  </si>
  <si>
    <t>-476454978</t>
  </si>
  <si>
    <t>(1,85+1,35)              "m.č. 7 - doplnění chybějících</t>
  </si>
  <si>
    <t>(0,90+0,75+0,35*2)</t>
  </si>
  <si>
    <t>1,80*2+1,00                             "m.č. 16</t>
  </si>
  <si>
    <t>(1,80*2+0,90)*2                        "m.č. 17A, 17B</t>
  </si>
  <si>
    <t>1,80*4+(0,80+4,543+0,90)                 "m.č. 101</t>
  </si>
  <si>
    <t>-1,20</t>
  </si>
  <si>
    <t>-1,20*2</t>
  </si>
  <si>
    <t>-(0,90*2+1,25+1,35)</t>
  </si>
  <si>
    <t>-(0,80+0,90)</t>
  </si>
  <si>
    <t>-(0,90*2+0,80)</t>
  </si>
  <si>
    <t>-(0,90+1,20)</t>
  </si>
  <si>
    <t>-0,90*3</t>
  </si>
  <si>
    <t>-(0,80+0,90+1,20)</t>
  </si>
  <si>
    <t>-(0,90*2+1,40)</t>
  </si>
  <si>
    <t>-(0,90*2+0,80+1,20)</t>
  </si>
  <si>
    <t>-(1,25+1,20)</t>
  </si>
  <si>
    <t>-0,60</t>
  </si>
  <si>
    <t>-0,70*3</t>
  </si>
  <si>
    <t>-(0,70+0,60*2)</t>
  </si>
  <si>
    <t>-(0,80+0,70+1,50)</t>
  </si>
  <si>
    <t>-(0,70+0,50)</t>
  </si>
  <si>
    <t>-(0,50+0,60)</t>
  </si>
  <si>
    <t>-(0,60+0,60*2)</t>
  </si>
  <si>
    <t>-(0,60+0,60+0,90)</t>
  </si>
  <si>
    <t>1,80*2+1,20                               "m.č. 215B</t>
  </si>
  <si>
    <t>1,80*4+(0,90+0,50)*2                   "m.č. 208, 209</t>
  </si>
  <si>
    <t>241</t>
  </si>
  <si>
    <t>781495111</t>
  </si>
  <si>
    <t>Penetrace podkladu vnitřních obkladů</t>
  </si>
  <si>
    <t>-433101217</t>
  </si>
  <si>
    <t>242</t>
  </si>
  <si>
    <t>781774120</t>
  </si>
  <si>
    <t>Montáž obkladů vnějších z dlaždic keramických do 85 ks/m2 lepených flexibilním lepidlem</t>
  </si>
  <si>
    <t>-1392388202</t>
  </si>
  <si>
    <t>243</t>
  </si>
  <si>
    <t>597614</t>
  </si>
  <si>
    <t>dlaždice keramické slinuté neglazované mrazuvzdorné</t>
  </si>
  <si>
    <t>1866722412</t>
  </si>
  <si>
    <t>51,475*1,10</t>
  </si>
  <si>
    <t>244</t>
  </si>
  <si>
    <t>781779197</t>
  </si>
  <si>
    <t>Příplatek k montáži obkladů vnějších z dlaždic keramických za lepení lepidlem dvousložkovým</t>
  </si>
  <si>
    <t>-662320622</t>
  </si>
  <si>
    <t>245</t>
  </si>
  <si>
    <t>998781101</t>
  </si>
  <si>
    <t>Přesun hmot tonážní pro obklady keramické v objektech v do 6 m</t>
  </si>
  <si>
    <t>410736663</t>
  </si>
  <si>
    <t>246</t>
  </si>
  <si>
    <t>784211001</t>
  </si>
  <si>
    <t>Jednonásobné bílé malby ze směsí za mokra výborně otěruvzdorných v místnostech výšky do 3,80 m</t>
  </si>
  <si>
    <t>1244918659</t>
  </si>
  <si>
    <t>stropy</t>
  </si>
  <si>
    <t>22,10+76,70+85,70+8,40+56,20</t>
  </si>
  <si>
    <t>4,70+20,70+11,70+1,80+9,40+1,40+1,70+1,40</t>
  </si>
  <si>
    <t>1,50+3,30+7,00+1,40+1,10</t>
  </si>
  <si>
    <t>58,80+45,80+5,70+8,60</t>
  </si>
  <si>
    <t>23,30+37,80</t>
  </si>
  <si>
    <t>stěny</t>
  </si>
  <si>
    <t>3,10*(4,81+4,46)*2                "m.č. 7</t>
  </si>
  <si>
    <t>-(1,96*2,90-4,00)</t>
  </si>
  <si>
    <t>3,10*(6,65+11,83)*2               "m.č. 8</t>
  </si>
  <si>
    <t>-(3,00*2,10-4,00)</t>
  </si>
  <si>
    <t>-(2,99*2,10-4,00)</t>
  </si>
  <si>
    <t>3,10*(5,24+12,10)*2             "m.č. 10</t>
  </si>
  <si>
    <t>3,10*(0,45+15,425+2,00+13,05+1,95)</t>
  </si>
  <si>
    <t>3,10*(2,375+3,95*2)                 "m.č. 13</t>
  </si>
  <si>
    <t>3,10*(13,45+4,10)*2                  "m.č. 14</t>
  </si>
  <si>
    <t>3,10*(5,70+12,53)*2                   "m.č. 16</t>
  </si>
  <si>
    <t>-(2,37*2,24-4,00)*3</t>
  </si>
  <si>
    <t>-(0,725*2,24*2+0,92*3,14-4,00)</t>
  </si>
  <si>
    <t>-(2,35*2,24-4,00)*2</t>
  </si>
  <si>
    <t>3,10*(3,125+5,75)*2               "m.č. 17A</t>
  </si>
  <si>
    <t>-(1,31*2,24+1,04*3,14-4,00)</t>
  </si>
  <si>
    <t>3,10*(3,125+5,75)*2                 "m.č. 17B</t>
  </si>
  <si>
    <t>-(2,35*2,24-4,00)</t>
  </si>
  <si>
    <t>3,10*(6,40+5,75)*2                    "m.č. 18</t>
  </si>
  <si>
    <t>3,10*(5,33+12,92)*2                   "m.č. 20</t>
  </si>
  <si>
    <t>3,10*(4,62+3,17)*2                     "m.č. 21</t>
  </si>
  <si>
    <t>3,10*(2,68+3,63)*2                      "m.č. 22</t>
  </si>
  <si>
    <t>3,10*(2,68+1,87)*2                      "m.č. 23</t>
  </si>
  <si>
    <t>3,10*(2,87+1,63+1,79+2,87+1,79)        "m.č. 24</t>
  </si>
  <si>
    <t>3,10*(1,80+2,72)*2                       "m.č. 100</t>
  </si>
  <si>
    <t>3,21*(12,47+6,55)*2                      "m.č. 101</t>
  </si>
  <si>
    <t>-(3,00*2,20-4,00)</t>
  </si>
  <si>
    <t>3,21*(0,70+1,00+2,317)                 "m.č. 102, 103</t>
  </si>
  <si>
    <t>3,21*(3,225+1,517+0,15+1,817)</t>
  </si>
  <si>
    <t>3,21*(1,695+2,992+2,61+0,15+0,85)</t>
  </si>
  <si>
    <t>3,21*(9,308+0,80+0,20+0,75)         "m.č. 104</t>
  </si>
  <si>
    <t>3,21*(4,45+9,20+1,35+1,292)</t>
  </si>
  <si>
    <t>3,21*(2,76+1,15)</t>
  </si>
  <si>
    <t>3,21*(4,85+2,275+4,025+0,80)          "m.č. 105</t>
  </si>
  <si>
    <t>3,10*(3,375+2,95)*2                     "m.č. 106</t>
  </si>
  <si>
    <t>3,10*(3,375+2,95)*2                     "m.č. 107</t>
  </si>
  <si>
    <t>3,10*(3,70+2,275)*2                      "m.č. 108</t>
  </si>
  <si>
    <t>3,10*(1,60+2,275)*2                      "m.č. 109</t>
  </si>
  <si>
    <t>3,10*(5,10+5,97)*2                         "m.č. 110, 111</t>
  </si>
  <si>
    <t>3,10*(4,30+3,15)*2                         "m.č. 112</t>
  </si>
  <si>
    <t>3,10*(2,50+3,90)*2                         "m.č. 113</t>
  </si>
  <si>
    <t>3,10*(2,10+2,00)*2                         "m.č. 114</t>
  </si>
  <si>
    <t>3,10*(3,70+6,00)*2                           "m.č. 115</t>
  </si>
  <si>
    <t>3,10*(4,00+2,72)*2                          "m.č. 116</t>
  </si>
  <si>
    <t>3,00*(1,30+1,35)*2                           "m.č. 117</t>
  </si>
  <si>
    <t>3,10*(7,40+1,27)*2                           "m.č. 118</t>
  </si>
  <si>
    <t>3,10*(0,90+1,35)*2                           "m.č. 119</t>
  </si>
  <si>
    <t>3,10*(0,90+1,65)*2                           "m.č. 120</t>
  </si>
  <si>
    <t>3,10*(0,90+1,35)*2                            "m.č. 121</t>
  </si>
  <si>
    <t>3,10*(0,90+1,50)*2                           "m.č. 122</t>
  </si>
  <si>
    <t>3,10*(1,875+1,70)*2                          "m.č. 123</t>
  </si>
  <si>
    <t>3,10*(3,22+3,07)*2                              "m.č. 124</t>
  </si>
  <si>
    <t>3,10*(1,10+1,15)*2                              "m.č. 125</t>
  </si>
  <si>
    <t>3,10*(0,90+1,15)*2                              "m.č. 126</t>
  </si>
  <si>
    <t>2,90*(8,915+7,30)*2                           "m.č. 208</t>
  </si>
  <si>
    <t>2,90*(7,635+6,00)*2                          "m.č. 209</t>
  </si>
  <si>
    <t>2,90*(1,97+2,66)*2                            "m.č. 213</t>
  </si>
  <si>
    <t>2,90*(3,00+2,66)*2                            "m.č. 214</t>
  </si>
  <si>
    <t>2,90*(3,67+6,34)*2                             "m.č. 215A</t>
  </si>
  <si>
    <t>2,90*(5,07+7,639)*2                           "m.č. 215B</t>
  </si>
  <si>
    <t>-588,284                                                 "odpočet obkladů</t>
  </si>
  <si>
    <t>512</t>
  </si>
  <si>
    <t>podrobný popis viz interiérové vybavení</t>
  </si>
  <si>
    <t>001-K01</t>
  </si>
  <si>
    <t>Kuchyňská linka 209, dl. 3200mm, výšky 900mm vč. dodávky dřezu, bez spotřebičů</t>
  </si>
  <si>
    <t>-1261511568</t>
  </si>
  <si>
    <t>001-K02</t>
  </si>
  <si>
    <t>Bar 101-1, dl. 5790mm, výška 900mm, dodávka vč. dřezu bez spotřebičů</t>
  </si>
  <si>
    <t>1552458607</t>
  </si>
  <si>
    <t>001-K03</t>
  </si>
  <si>
    <t>Bar 101-2, dl. 4540mm, výška 900mm, dodávka vč. dřezu bez spotřebičů</t>
  </si>
  <si>
    <t>1075347002</t>
  </si>
  <si>
    <t>001-K04</t>
  </si>
  <si>
    <t>Prodejní pult 17A - dl. 3125mm. výška 900mm, dodávka vč. koše na odpad, bez spotřebičů</t>
  </si>
  <si>
    <t>-219596407</t>
  </si>
  <si>
    <t>4493211</t>
  </si>
  <si>
    <t>přístroj hasicí ruční práškový P6 (27A/183B) - 18HJ</t>
  </si>
  <si>
    <t>-1927689372</t>
  </si>
  <si>
    <t>4493212</t>
  </si>
  <si>
    <t>přístroj hasicí ruční práškový P6 (27A/183B) - 9HJ</t>
  </si>
  <si>
    <t>-1751121529</t>
  </si>
  <si>
    <t>449322</t>
  </si>
  <si>
    <t>přístroj hasicí ruční sněhový S5 (70B) - 8HJ</t>
  </si>
  <si>
    <t>-1902067175</t>
  </si>
  <si>
    <t>449323</t>
  </si>
  <si>
    <t>přístroj hasicí ruční sněhový S5 (70B) - 4HJ</t>
  </si>
  <si>
    <t>1140699117</t>
  </si>
  <si>
    <t>17-SO006-01.2 - D1.4.1 Zdravotně  technické instalace</t>
  </si>
  <si>
    <t>801 32</t>
  </si>
  <si>
    <t xml:space="preserve">    721 - Zdravotechnika </t>
  </si>
  <si>
    <t>72100</t>
  </si>
  <si>
    <t>Zdravotechnika - viz samostatná příloha</t>
  </si>
  <si>
    <t>2130632954</t>
  </si>
  <si>
    <t>17-SO006-01.3 - D1.4.2  Domovní plynovod</t>
  </si>
  <si>
    <t xml:space="preserve">    723 - Plynoinstalace</t>
  </si>
  <si>
    <t>72300</t>
  </si>
  <si>
    <t>Plynoinstalace - viz samostatná příloha</t>
  </si>
  <si>
    <t>1347673621</t>
  </si>
  <si>
    <t>17-SO006-01.4 - D.1.4.3  Vzduchotechnika</t>
  </si>
  <si>
    <t xml:space="preserve">    751 - Vzduchotechnika</t>
  </si>
  <si>
    <t>75100</t>
  </si>
  <si>
    <t>VZT - viz samostatná příloha</t>
  </si>
  <si>
    <t>1211937686</t>
  </si>
  <si>
    <t>17-SO006-01.5 - D.1.4.4  Vytápění</t>
  </si>
  <si>
    <t xml:space="preserve">    731 - Ústřední vytápění</t>
  </si>
  <si>
    <t>73100</t>
  </si>
  <si>
    <t>Ústřední vytápění - viz samostatná příloha</t>
  </si>
  <si>
    <t>-1246162113</t>
  </si>
  <si>
    <t>17-SO006-01.6 - D.1.4.5  Silnoproudá elektrotechnika</t>
  </si>
  <si>
    <t>M - Práce a dodávky M</t>
  </si>
  <si>
    <t xml:space="preserve">    21-M - Elektromontáže</t>
  </si>
  <si>
    <t>Elektroinstalace - viz samostatný rozpočet</t>
  </si>
  <si>
    <t>922385599</t>
  </si>
  <si>
    <t>17-SO006-01.7 - D.1.4.6  Měření a regulace</t>
  </si>
  <si>
    <t xml:space="preserve">    36-M - Montáž prov.,měř. a regul. zařízení</t>
  </si>
  <si>
    <t>36000</t>
  </si>
  <si>
    <t>MaR - viz samostatná příloha</t>
  </si>
  <si>
    <t>784795825</t>
  </si>
  <si>
    <t>17-SO 006-02 - Vedlejší a ostatní rozpočtočtové náklady</t>
  </si>
  <si>
    <t>VRN - Vedlejší rozpočtové náklady</t>
  </si>
  <si>
    <t xml:space="preserve">    VRN1 - Průzkumné, geodetické a projektové práce</t>
  </si>
  <si>
    <t xml:space="preserve">    VRN3 - Zařízení staveniště</t>
  </si>
  <si>
    <t xml:space="preserve">    VRN9 - Ostatní náklady</t>
  </si>
  <si>
    <t>013274001</t>
  </si>
  <si>
    <t>Náklady na realizační (dílenskou) dokumentaci)</t>
  </si>
  <si>
    <t>soubor</t>
  </si>
  <si>
    <t>1024</t>
  </si>
  <si>
    <t>-1327366107</t>
  </si>
  <si>
    <t xml:space="preserve">Poznámka k položce:
Náklad zhotovitele na zpracování realizační (dílenské) dokumentace, uzná-li zhotovitel, že ji k realizaci díla potřebuje. Soulad realizační dokumentace se zadávací dokumentací musí být před vlastní realizací odsouhlasena autorským dozorem.
</t>
  </si>
  <si>
    <t>031002000</t>
  </si>
  <si>
    <t>Zařízení staveniště - zřízení, provoz a odstranění</t>
  </si>
  <si>
    <t>991020416</t>
  </si>
  <si>
    <t>Poznámka k položce: Náklady na vybudování a zajištění zařízení staveniště a jeho provoz, údržbu a likvidaci v souladu s platnými právními předpisy, včetně případného zajištění ohlášení dle zákona č. 183/2006 Sb., o územním plánování a stavebním řádu (stavební zákon), ve znění pozdějších předpisů; zřízení staveništních přípojek energií (vody a energie), jejich měření, provoz, údržba, úhrada a likvidace; zajištění případného zimního opatření; náklady na úpravu povrchů po odstranění zařízení staveniště a úklid ploch, na kterých bylo zařízení staveniště provozováno; dodávka, skladování, správa, zabudování a montáž veškerých dílů a materiálů a zařízení týkající se veřejné zakázky; zajištění staveniště proti přístupu nepovolaných osob, zabezpečení staveniště. Náklady na vybavení objektů zařízení staveniště a odstranění objektů zařízení staveniště včetně odvozu. Náklady na střežení, vhodné zabezpečení staveniště.</t>
  </si>
  <si>
    <t>090001002</t>
  </si>
  <si>
    <t>Ostatní náklady vyplývající ze znění SOD a VOP</t>
  </si>
  <si>
    <t>Kč</t>
  </si>
  <si>
    <t>2003639907</t>
  </si>
  <si>
    <t>091002000</t>
  </si>
  <si>
    <t>Ostatní náklady související s objektem</t>
  </si>
  <si>
    <t>-814892276</t>
  </si>
  <si>
    <t>- průzkum vlhkosti zdiva</t>
  </si>
  <si>
    <t>- sondy ve střešní konstrukci</t>
  </si>
  <si>
    <t>xxxxxxxxxxxxxxxxxxxxxxxx</t>
  </si>
  <si>
    <t>091504000</t>
  </si>
  <si>
    <t>Náklady související s publikační činností - stálá informační tabule 300/400mm - trvalá pamětní deska</t>
  </si>
  <si>
    <t>1371117014</t>
  </si>
  <si>
    <t xml:space="preserve">Náklady spojené se zajištěním informačního panelu o velikosti 300 x 400mm. Volba materiálu a výsledného provedení záleží na možnostech uchycení informačního panelu v místě realizace 
</t>
  </si>
  <si>
    <t>17-SO 006-03 - D.2.1  Gastrotechnologie</t>
  </si>
  <si>
    <t xml:space="preserve">    900 - Gastrotechnologie</t>
  </si>
  <si>
    <t>900-1</t>
  </si>
  <si>
    <t>Gastrotechnologie - Specifikace a popis produktů viz samostatná příloha</t>
  </si>
  <si>
    <t>-743060152</t>
  </si>
  <si>
    <t xml:space="preserve">Poznámka k položce:
Náklady související s plněním povinností zhotovitele požadované v SOD a VOP, např.:
- náklady spojené vypracováním technologických postupů
- náklady na vypracování ohlášení změn a změnových listů
- náklady spojené s předáním díla 
atd.
</t>
  </si>
  <si>
    <t>Cenová soustava</t>
  </si>
  <si>
    <t>CS ÚRS 2017 01</t>
  </si>
  <si>
    <t>Soupis prací je sestaven za využití položek Cenové soustavy ÚRS 2017 01. Cenové a technické podmínky položek Cenové soustavy ÚRS, které jsou uvedeny v soupisu prací ( tzn. úvodní části katalogů ) jsou neomezeně dálkově k dispozici na www.cs-urs.cz. Položky soupisu prací, které nemají ve sloupci "Cenová soustava" uveden žádný údaj, nepochází z Cenové soustavy ÚRS._x000D_
_x000D_
Výkaz výměr - podklady viz výkresová část a technická zpráva.</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</si>
</sst>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6" x14ac:knownFonts="1">
    <font>
      <sz val="8"/>
      <name val="Trebuchet MS"/>
      <family val="2"/>
    </font>
    <font>
      <sz val="8"/>
      <color rgb="FF969696"/>
      <name val="Trebuchet MS"/>
      <family val="2"/>
      <charset val="238"/>
    </font>
    <font>
      <sz val="9"/>
      <name val="Trebuchet MS"/>
      <family val="2"/>
      <charset val="238"/>
    </font>
    <font>
      <b/>
      <sz val="12"/>
      <name val="Trebuchet MS"/>
      <family val="2"/>
      <charset val="238"/>
    </font>
    <font>
      <sz val="11"/>
      <name val="Trebuchet MS"/>
      <family val="2"/>
      <charset val="238"/>
    </font>
    <font>
      <sz val="10"/>
      <name val="Trebuchet MS"/>
      <family val="2"/>
      <charset val="238"/>
    </font>
    <font>
      <sz val="12"/>
      <color rgb="FF003366"/>
      <name val="Trebuchet MS"/>
      <family val="2"/>
      <charset val="238"/>
    </font>
    <font>
      <sz val="10"/>
      <color rgb="FF003366"/>
      <name val="Trebuchet MS"/>
      <family val="2"/>
      <charset val="238"/>
    </font>
    <font>
      <sz val="8"/>
      <color rgb="FF003366"/>
      <name val="Trebuchet MS"/>
      <family val="2"/>
      <charset val="238"/>
    </font>
    <font>
      <sz val="8"/>
      <color rgb="FF800080"/>
      <name val="Trebuchet MS"/>
      <family val="2"/>
      <charset val="238"/>
    </font>
    <font>
      <sz val="8"/>
      <color rgb="FF505050"/>
      <name val="Trebuchet MS"/>
      <family val="2"/>
      <charset val="238"/>
    </font>
    <font>
      <sz val="8"/>
      <color rgb="FFFF0000"/>
      <name val="Trebuchet MS"/>
      <family val="2"/>
      <charset val="238"/>
    </font>
    <font>
      <sz val="8"/>
      <color rgb="FF0000A8"/>
      <name val="Trebuchet MS"/>
      <family val="2"/>
      <charset val="238"/>
    </font>
    <font>
      <sz val="8"/>
      <color rgb="FFFAE682"/>
      <name val="Trebuchet MS"/>
      <family val="2"/>
      <charset val="238"/>
    </font>
    <font>
      <sz val="10"/>
      <color rgb="FF960000"/>
      <name val="Trebuchet MS"/>
      <family val="2"/>
      <charset val="238"/>
    </font>
    <font>
      <u/>
      <sz val="10"/>
      <color theme="10"/>
      <name val="Trebuchet MS"/>
      <family val="2"/>
      <charset val="238"/>
    </font>
    <font>
      <sz val="8"/>
      <color rgb="FF3366FF"/>
      <name val="Trebuchet MS"/>
      <family val="2"/>
      <charset val="238"/>
    </font>
    <font>
      <b/>
      <sz val="16"/>
      <name val="Trebuchet MS"/>
      <family val="2"/>
      <charset val="238"/>
    </font>
    <font>
      <sz val="9"/>
      <color rgb="FF969696"/>
      <name val="Trebuchet MS"/>
      <family val="2"/>
      <charset val="238"/>
    </font>
    <font>
      <sz val="10"/>
      <color rgb="FF464646"/>
      <name val="Trebuchet MS"/>
      <family val="2"/>
      <charset val="238"/>
    </font>
    <font>
      <b/>
      <sz val="10"/>
      <name val="Trebuchet MS"/>
      <family val="2"/>
      <charset val="238"/>
    </font>
    <font>
      <b/>
      <sz val="8"/>
      <color rgb="FF969696"/>
      <name val="Trebuchet MS"/>
      <family val="2"/>
      <charset val="238"/>
    </font>
    <font>
      <b/>
      <sz val="10"/>
      <color rgb="FF464646"/>
      <name val="Trebuchet MS"/>
      <family val="2"/>
      <charset val="238"/>
    </font>
    <font>
      <sz val="10"/>
      <color rgb="FF969696"/>
      <name val="Trebuchet MS"/>
      <family val="2"/>
      <charset val="238"/>
    </font>
    <font>
      <b/>
      <sz val="9"/>
      <name val="Trebuchet MS"/>
      <family val="2"/>
      <charset val="238"/>
    </font>
    <font>
      <sz val="12"/>
      <color rgb="FF969696"/>
      <name val="Trebuchet MS"/>
      <family val="2"/>
      <charset val="238"/>
    </font>
    <font>
      <b/>
      <sz val="12"/>
      <color rgb="FF960000"/>
      <name val="Trebuchet MS"/>
      <family val="2"/>
      <charset val="238"/>
    </font>
    <font>
      <sz val="12"/>
      <name val="Trebuchet MS"/>
      <family val="2"/>
      <charset val="238"/>
    </font>
    <font>
      <b/>
      <sz val="11"/>
      <color rgb="FF003366"/>
      <name val="Trebuchet MS"/>
      <family val="2"/>
      <charset val="238"/>
    </font>
    <font>
      <sz val="11"/>
      <color rgb="FF003366"/>
      <name val="Trebuchet MS"/>
      <family val="2"/>
      <charset val="238"/>
    </font>
    <font>
      <sz val="11"/>
      <color rgb="FF969696"/>
      <name val="Trebuchet MS"/>
      <family val="2"/>
      <charset val="238"/>
    </font>
    <font>
      <sz val="18"/>
      <color theme="10"/>
      <name val="Wingdings 2"/>
      <family val="1"/>
      <charset val="2"/>
    </font>
    <font>
      <b/>
      <sz val="10"/>
      <color rgb="FF003366"/>
      <name val="Trebuchet MS"/>
      <family val="2"/>
      <charset val="238"/>
    </font>
    <font>
      <b/>
      <sz val="12"/>
      <color rgb="FF800000"/>
      <name val="Trebuchet MS"/>
      <family val="2"/>
      <charset val="238"/>
    </font>
    <font>
      <b/>
      <sz val="12"/>
      <color rgb="FF800000"/>
      <name val="Trebuchet MS"/>
      <family val="2"/>
      <charset val="238"/>
    </font>
    <font>
      <b/>
      <sz val="8"/>
      <color rgb="FF800000"/>
      <name val="Trebuchet MS"/>
      <family val="2"/>
      <charset val="238"/>
    </font>
    <font>
      <sz val="9"/>
      <color rgb="FF000000"/>
      <name val="Trebuchet MS"/>
      <family val="2"/>
      <charset val="238"/>
    </font>
    <font>
      <sz val="8"/>
      <color rgb="FF960000"/>
      <name val="Trebuchet MS"/>
      <family val="2"/>
      <charset val="238"/>
    </font>
    <font>
      <b/>
      <sz val="8"/>
      <name val="Trebuchet MS"/>
      <family val="2"/>
      <charset val="238"/>
    </font>
    <font>
      <sz val="8"/>
      <color rgb="FF800080"/>
      <name val="Trebuchet MS"/>
      <family val="2"/>
      <charset val="238"/>
    </font>
    <font>
      <sz val="8"/>
      <color rgb="FFFF0000"/>
      <name val="Trebuchet MS"/>
      <family val="2"/>
      <charset val="238"/>
    </font>
    <font>
      <i/>
      <sz val="8"/>
      <color rgb="FF0000FF"/>
      <name val="Trebuchet MS"/>
      <family val="2"/>
      <charset val="238"/>
    </font>
    <font>
      <i/>
      <sz val="7"/>
      <color rgb="FF969696"/>
      <name val="Trebuchet MS"/>
      <family val="2"/>
      <charset val="238"/>
    </font>
    <font>
      <u/>
      <sz val="11"/>
      <color theme="10"/>
      <name val="Calibri"/>
      <family val="2"/>
      <charset val="238"/>
      <scheme val="minor"/>
    </font>
    <font>
      <sz val="10"/>
      <color rgb="FFFF0000"/>
      <name val="Trebuchet MS"/>
      <family val="2"/>
      <charset val="238"/>
    </font>
    <font>
      <b/>
      <sz val="10"/>
      <color rgb="FFFF0000"/>
      <name val="Trebuchet MS"/>
      <family val="2"/>
      <charset val="238"/>
    </font>
  </fonts>
  <fills count="7">
    <fill>
      <patternFill patternType="none"/>
    </fill>
    <fill>
      <patternFill patternType="gray125"/>
    </fill>
    <fill>
      <patternFill patternType="solid">
        <fgColor rgb="FFFAE682"/>
      </patternFill>
    </fill>
    <fill>
      <patternFill patternType="solid">
        <fgColor rgb="FFC0C0C0"/>
      </patternFill>
    </fill>
    <fill>
      <patternFill patternType="solid">
        <fgColor rgb="FFBEBEBE"/>
      </patternFill>
    </fill>
    <fill>
      <patternFill patternType="solid">
        <fgColor rgb="FFD2D2D2"/>
      </patternFill>
    </fill>
    <fill>
      <patternFill patternType="solid">
        <fgColor theme="9" tint="0.79998168889431442"/>
        <bgColor indexed="64"/>
      </patternFill>
    </fill>
  </fills>
  <borders count="27">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style="hair">
        <color rgb="FF969696"/>
      </right>
      <top style="hair">
        <color rgb="FF969696"/>
      </top>
      <bottom style="hair">
        <color rgb="FF969696"/>
      </bottom>
      <diagonal/>
    </border>
    <border>
      <left/>
      <right style="hair">
        <color auto="1"/>
      </right>
      <top style="hair">
        <color auto="1"/>
      </top>
      <bottom style="hair">
        <color auto="1"/>
      </bottom>
      <diagonal/>
    </border>
  </borders>
  <cellStyleXfs count="2">
    <xf numFmtId="0" fontId="0" fillId="0" borderId="0"/>
    <xf numFmtId="0" fontId="43" fillId="0" borderId="0" applyNumberFormat="0" applyFill="0" applyBorder="0" applyAlignment="0" applyProtection="0"/>
  </cellStyleXfs>
  <cellXfs count="366">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13" fillId="2" borderId="0" xfId="0" applyFont="1" applyFill="1" applyAlignment="1" applyProtection="1">
      <alignment horizontal="left" vertical="center"/>
    </xf>
    <xf numFmtId="0" fontId="5" fillId="2" borderId="0" xfId="0" applyFont="1" applyFill="1" applyAlignment="1" applyProtection="1">
      <alignment vertical="center"/>
    </xf>
    <xf numFmtId="0" fontId="14" fillId="2" borderId="0" xfId="0" applyFont="1" applyFill="1" applyAlignment="1" applyProtection="1">
      <alignment horizontal="left" vertical="center"/>
    </xf>
    <xf numFmtId="0" fontId="15" fillId="2" borderId="0" xfId="1" applyFont="1" applyFill="1" applyAlignment="1" applyProtection="1">
      <alignment vertical="center"/>
    </xf>
    <xf numFmtId="0" fontId="0" fillId="2" borderId="0" xfId="0" applyFill="1"/>
    <xf numFmtId="0" fontId="13" fillId="2" borderId="0" xfId="0" applyFont="1" applyFill="1" applyAlignment="1">
      <alignment horizontal="lef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0" fillId="0" borderId="4" xfId="0" applyBorder="1"/>
    <xf numFmtId="0" fontId="0" fillId="0" borderId="5" xfId="0" applyBorder="1"/>
    <xf numFmtId="0" fontId="16" fillId="0" borderId="0" xfId="0" applyFont="1" applyAlignment="1">
      <alignment horizontal="left" vertical="center"/>
    </xf>
    <xf numFmtId="0" fontId="0" fillId="0" borderId="0" xfId="0" applyBorder="1"/>
    <xf numFmtId="0" fontId="18" fillId="0" borderId="0" xfId="0" applyFont="1" applyBorder="1" applyAlignment="1">
      <alignment horizontal="left" vertical="top"/>
    </xf>
    <xf numFmtId="0" fontId="2" fillId="0" borderId="0" xfId="0" applyFont="1" applyBorder="1" applyAlignment="1">
      <alignment horizontal="left" vertical="center"/>
    </xf>
    <xf numFmtId="0" fontId="3" fillId="0" borderId="0" xfId="0" applyFont="1" applyBorder="1" applyAlignment="1">
      <alignment horizontal="left" vertical="top"/>
    </xf>
    <xf numFmtId="0" fontId="18" fillId="0" borderId="0" xfId="0" applyFont="1" applyBorder="1" applyAlignment="1">
      <alignment horizontal="left" vertical="center"/>
    </xf>
    <xf numFmtId="0" fontId="0" fillId="0" borderId="6" xfId="0" applyBorder="1"/>
    <xf numFmtId="0" fontId="19" fillId="0" borderId="0" xfId="0" applyFont="1" applyBorder="1" applyAlignment="1">
      <alignment horizontal="left" vertical="center"/>
    </xf>
    <xf numFmtId="0" fontId="0" fillId="0" borderId="4" xfId="0" applyFont="1" applyBorder="1" applyAlignment="1">
      <alignment vertical="center"/>
    </xf>
    <xf numFmtId="0" fontId="0" fillId="0" borderId="0" xfId="0" applyFont="1" applyBorder="1" applyAlignment="1">
      <alignment vertical="center"/>
    </xf>
    <xf numFmtId="0" fontId="0" fillId="0" borderId="5" xfId="0" applyFont="1" applyBorder="1" applyAlignment="1">
      <alignment vertical="center"/>
    </xf>
    <xf numFmtId="0" fontId="20" fillId="0" borderId="7" xfId="0" applyFont="1" applyBorder="1" applyAlignment="1">
      <alignment horizontal="left" vertical="center"/>
    </xf>
    <xf numFmtId="0" fontId="0" fillId="0" borderId="7" xfId="0" applyFont="1" applyBorder="1" applyAlignment="1">
      <alignment vertical="center"/>
    </xf>
    <xf numFmtId="0" fontId="1" fillId="0" borderId="4" xfId="0" applyFont="1" applyBorder="1" applyAlignment="1">
      <alignment vertical="center"/>
    </xf>
    <xf numFmtId="0" fontId="1" fillId="0" borderId="0" xfId="0" applyFont="1" applyBorder="1" applyAlignment="1">
      <alignment vertical="center"/>
    </xf>
    <xf numFmtId="0" fontId="1" fillId="0" borderId="0" xfId="0" applyFont="1" applyBorder="1" applyAlignment="1">
      <alignment horizontal="left" vertical="center"/>
    </xf>
    <xf numFmtId="0" fontId="1" fillId="0" borderId="0" xfId="0" applyFont="1" applyBorder="1" applyAlignment="1">
      <alignment horizontal="center" vertical="center"/>
    </xf>
    <xf numFmtId="0" fontId="1" fillId="0" borderId="5" xfId="0" applyFont="1" applyBorder="1" applyAlignment="1">
      <alignment vertical="center"/>
    </xf>
    <xf numFmtId="0" fontId="0" fillId="4" borderId="0" xfId="0" applyFont="1" applyFill="1" applyBorder="1" applyAlignment="1">
      <alignment vertical="center"/>
    </xf>
    <xf numFmtId="0" fontId="3" fillId="4" borderId="8" xfId="0" applyFont="1" applyFill="1" applyBorder="1" applyAlignment="1">
      <alignment horizontal="left" vertical="center"/>
    </xf>
    <xf numFmtId="0" fontId="0" fillId="4" borderId="9" xfId="0" applyFont="1" applyFill="1" applyBorder="1" applyAlignment="1">
      <alignment vertical="center"/>
    </xf>
    <xf numFmtId="0" fontId="3" fillId="4" borderId="9" xfId="0" applyFont="1" applyFill="1" applyBorder="1" applyAlignment="1">
      <alignment horizontal="center" vertical="center"/>
    </xf>
    <xf numFmtId="0" fontId="22" fillId="0" borderId="11" xfId="0" applyFont="1" applyBorder="1" applyAlignment="1">
      <alignment horizontal="lef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Border="1"/>
    <xf numFmtId="0" fontId="0" fillId="0" borderId="15" xfId="0" applyBorder="1"/>
    <xf numFmtId="0" fontId="23" fillId="0" borderId="16" xfId="0" applyFont="1" applyBorder="1" applyAlignment="1">
      <alignment horizontal="left" vertical="center"/>
    </xf>
    <xf numFmtId="0" fontId="0" fillId="0" borderId="17" xfId="0" applyFont="1" applyBorder="1" applyAlignment="1">
      <alignment vertical="center"/>
    </xf>
    <xf numFmtId="0" fontId="23" fillId="0" borderId="17" xfId="0" applyFont="1" applyBorder="1" applyAlignment="1">
      <alignment horizontal="left" vertical="center"/>
    </xf>
    <xf numFmtId="0" fontId="0" fillId="0" borderId="18" xfId="0" applyFont="1" applyBorder="1" applyAlignment="1">
      <alignment vertical="center"/>
    </xf>
    <xf numFmtId="0" fontId="0" fillId="0" borderId="19" xfId="0" applyFont="1" applyBorder="1" applyAlignment="1">
      <alignment vertical="center"/>
    </xf>
    <xf numFmtId="0" fontId="0" fillId="0" borderId="20" xfId="0" applyFont="1" applyBorder="1" applyAlignment="1">
      <alignment vertical="center"/>
    </xf>
    <xf numFmtId="0" fontId="0" fillId="0" borderId="21"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 fillId="0" borderId="4" xfId="0" applyFont="1" applyBorder="1" applyAlignment="1">
      <alignment vertical="center"/>
    </xf>
    <xf numFmtId="0" fontId="2" fillId="0" borderId="0" xfId="0" applyFont="1" applyBorder="1" applyAlignment="1">
      <alignment vertical="center"/>
    </xf>
    <xf numFmtId="0" fontId="2" fillId="0" borderId="5" xfId="0" applyFont="1" applyBorder="1" applyAlignment="1">
      <alignment vertical="center"/>
    </xf>
    <xf numFmtId="0" fontId="3" fillId="0" borderId="4" xfId="0" applyFont="1" applyBorder="1" applyAlignment="1">
      <alignment vertical="center"/>
    </xf>
    <xf numFmtId="0" fontId="3" fillId="0" borderId="0" xfId="0" applyFont="1" applyBorder="1" applyAlignment="1">
      <alignment horizontal="left" vertical="center"/>
    </xf>
    <xf numFmtId="0" fontId="3" fillId="0" borderId="0" xfId="0" applyFont="1" applyBorder="1" applyAlignment="1">
      <alignment vertical="center"/>
    </xf>
    <xf numFmtId="0" fontId="3" fillId="0" borderId="5" xfId="0" applyFont="1" applyBorder="1" applyAlignment="1">
      <alignment vertical="center"/>
    </xf>
    <xf numFmtId="0" fontId="24" fillId="0" borderId="0" xfId="0" applyFont="1" applyBorder="1" applyAlignment="1">
      <alignment vertical="center"/>
    </xf>
    <xf numFmtId="165" fontId="2" fillId="0" borderId="0" xfId="0" applyNumberFormat="1" applyFont="1" applyBorder="1" applyAlignment="1">
      <alignment horizontal="left" vertical="center"/>
    </xf>
    <xf numFmtId="0" fontId="0" fillId="0" borderId="15" xfId="0" applyFont="1" applyBorder="1" applyAlignment="1">
      <alignment vertical="center"/>
    </xf>
    <xf numFmtId="0" fontId="0" fillId="5" borderId="9" xfId="0" applyFont="1" applyFill="1" applyBorder="1" applyAlignment="1">
      <alignment vertical="center"/>
    </xf>
    <xf numFmtId="0" fontId="18" fillId="0" borderId="22" xfId="0" applyFont="1" applyBorder="1" applyAlignment="1">
      <alignment horizontal="center" vertical="center" wrapText="1"/>
    </xf>
    <xf numFmtId="0" fontId="18" fillId="0" borderId="23" xfId="0" applyFont="1" applyBorder="1" applyAlignment="1">
      <alignment horizontal="center" vertical="center" wrapText="1"/>
    </xf>
    <xf numFmtId="0" fontId="18" fillId="0" borderId="24" xfId="0" applyFont="1" applyBorder="1" applyAlignment="1">
      <alignment horizontal="center" vertical="center" wrapText="1"/>
    </xf>
    <xf numFmtId="0" fontId="0" fillId="0" borderId="11" xfId="0" applyFont="1" applyBorder="1" applyAlignment="1">
      <alignment vertical="center"/>
    </xf>
    <xf numFmtId="0" fontId="26" fillId="0" borderId="0" xfId="0" applyFont="1" applyBorder="1" applyAlignment="1">
      <alignment horizontal="left" vertical="center"/>
    </xf>
    <xf numFmtId="0" fontId="26" fillId="0" borderId="0" xfId="0" applyFont="1" applyBorder="1" applyAlignment="1">
      <alignment vertical="center"/>
    </xf>
    <xf numFmtId="4" fontId="25" fillId="0" borderId="14" xfId="0" applyNumberFormat="1" applyFont="1" applyBorder="1" applyAlignment="1">
      <alignment vertical="center"/>
    </xf>
    <xf numFmtId="4" fontId="25" fillId="0" borderId="0" xfId="0" applyNumberFormat="1" applyFont="1" applyBorder="1" applyAlignment="1">
      <alignment vertical="center"/>
    </xf>
    <xf numFmtId="166" fontId="25" fillId="0" borderId="0" xfId="0" applyNumberFormat="1" applyFont="1" applyBorder="1" applyAlignment="1">
      <alignment vertical="center"/>
    </xf>
    <xf numFmtId="4" fontId="25" fillId="0" borderId="15" xfId="0" applyNumberFormat="1" applyFont="1" applyBorder="1" applyAlignment="1">
      <alignment vertical="center"/>
    </xf>
    <xf numFmtId="0" fontId="3" fillId="0" borderId="0" xfId="0" applyFont="1" applyAlignment="1">
      <alignment horizontal="left" vertical="center"/>
    </xf>
    <xf numFmtId="0" fontId="27" fillId="0" borderId="0" xfId="0" applyFont="1" applyAlignment="1">
      <alignment horizontal="left" vertical="center"/>
    </xf>
    <xf numFmtId="0" fontId="4" fillId="0" borderId="4" xfId="0" applyFont="1" applyBorder="1" applyAlignment="1">
      <alignment vertical="center"/>
    </xf>
    <xf numFmtId="0" fontId="28" fillId="0" borderId="0" xfId="0" applyFont="1" applyBorder="1" applyAlignment="1">
      <alignment vertical="center"/>
    </xf>
    <xf numFmtId="0" fontId="29" fillId="0" borderId="0" xfId="0" applyFont="1" applyBorder="1" applyAlignment="1">
      <alignment vertical="center"/>
    </xf>
    <xf numFmtId="0" fontId="4" fillId="0" borderId="5" xfId="0" applyFont="1" applyBorder="1" applyAlignment="1">
      <alignment vertical="center"/>
    </xf>
    <xf numFmtId="4" fontId="30" fillId="0" borderId="14" xfId="0" applyNumberFormat="1" applyFont="1" applyBorder="1" applyAlignment="1">
      <alignment vertical="center"/>
    </xf>
    <xf numFmtId="4" fontId="30" fillId="0" borderId="0" xfId="0" applyNumberFormat="1" applyFont="1" applyBorder="1" applyAlignment="1">
      <alignment vertical="center"/>
    </xf>
    <xf numFmtId="166" fontId="30" fillId="0" borderId="0" xfId="0" applyNumberFormat="1" applyFont="1" applyBorder="1" applyAlignment="1">
      <alignment vertical="center"/>
    </xf>
    <xf numFmtId="4" fontId="30" fillId="0" borderId="15" xfId="0" applyNumberFormat="1" applyFont="1" applyBorder="1" applyAlignment="1">
      <alignment vertical="center"/>
    </xf>
    <xf numFmtId="0" fontId="4" fillId="0" borderId="0" xfId="0" applyFont="1" applyAlignment="1">
      <alignment horizontal="left" vertical="center"/>
    </xf>
    <xf numFmtId="0" fontId="31" fillId="0" borderId="0" xfId="1" applyFont="1" applyAlignment="1">
      <alignment horizontal="center" vertical="center"/>
    </xf>
    <xf numFmtId="0" fontId="5" fillId="0" borderId="4" xfId="0" applyFont="1" applyBorder="1" applyAlignment="1">
      <alignment vertical="center"/>
    </xf>
    <xf numFmtId="0" fontId="7" fillId="0" borderId="0" xfId="0" applyFont="1" applyBorder="1" applyAlignment="1">
      <alignment vertical="center"/>
    </xf>
    <xf numFmtId="0" fontId="5" fillId="0" borderId="5" xfId="0" applyFont="1" applyBorder="1" applyAlignment="1">
      <alignment vertical="center"/>
    </xf>
    <xf numFmtId="4" fontId="23" fillId="0" borderId="14" xfId="0" applyNumberFormat="1" applyFont="1" applyBorder="1" applyAlignment="1">
      <alignment vertical="center"/>
    </xf>
    <xf numFmtId="4" fontId="23" fillId="0" borderId="0" xfId="0" applyNumberFormat="1" applyFont="1" applyBorder="1" applyAlignment="1">
      <alignment vertical="center"/>
    </xf>
    <xf numFmtId="166" fontId="23" fillId="0" borderId="0" xfId="0" applyNumberFormat="1" applyFont="1" applyBorder="1" applyAlignment="1">
      <alignment vertical="center"/>
    </xf>
    <xf numFmtId="4" fontId="23" fillId="0" borderId="15" xfId="0" applyNumberFormat="1" applyFont="1" applyBorder="1" applyAlignment="1">
      <alignment vertical="center"/>
    </xf>
    <xf numFmtId="0" fontId="5" fillId="0" borderId="0" xfId="0" applyFont="1" applyAlignment="1">
      <alignment horizontal="left" vertical="center"/>
    </xf>
    <xf numFmtId="4" fontId="30" fillId="0" borderId="16" xfId="0" applyNumberFormat="1" applyFont="1" applyBorder="1" applyAlignment="1">
      <alignment vertical="center"/>
    </xf>
    <xf numFmtId="4" fontId="30" fillId="0" borderId="17" xfId="0" applyNumberFormat="1" applyFont="1" applyBorder="1" applyAlignment="1">
      <alignment vertical="center"/>
    </xf>
    <xf numFmtId="166" fontId="30" fillId="0" borderId="17" xfId="0" applyNumberFormat="1" applyFont="1" applyBorder="1" applyAlignment="1">
      <alignment vertical="center"/>
    </xf>
    <xf numFmtId="4" fontId="30" fillId="0" borderId="18" xfId="0" applyNumberFormat="1" applyFont="1" applyBorder="1" applyAlignment="1">
      <alignment vertical="center"/>
    </xf>
    <xf numFmtId="0" fontId="0" fillId="0" borderId="16" xfId="0" applyFont="1" applyBorder="1" applyAlignment="1">
      <alignment vertical="center"/>
    </xf>
    <xf numFmtId="0" fontId="26" fillId="5" borderId="0" xfId="0" applyFont="1" applyFill="1" applyBorder="1" applyAlignment="1">
      <alignment horizontal="left" vertical="center"/>
    </xf>
    <xf numFmtId="0" fontId="0" fillId="5" borderId="0" xfId="0" applyFont="1" applyFill="1" applyBorder="1" applyAlignment="1">
      <alignment vertical="center"/>
    </xf>
    <xf numFmtId="0" fontId="0" fillId="2" borderId="0" xfId="0" applyFill="1" applyProtection="1"/>
    <xf numFmtId="4" fontId="4" fillId="0" borderId="0" xfId="0" applyNumberFormat="1" applyFont="1" applyAlignment="1">
      <alignment vertical="center"/>
    </xf>
    <xf numFmtId="4" fontId="5" fillId="0" borderId="0" xfId="0" applyNumberFormat="1" applyFont="1" applyAlignment="1">
      <alignment vertical="center"/>
    </xf>
    <xf numFmtId="0" fontId="44" fillId="0" borderId="0" xfId="0" applyFont="1" applyAlignment="1">
      <alignment vertical="center"/>
    </xf>
    <xf numFmtId="4" fontId="45" fillId="0" borderId="0" xfId="0" applyNumberFormat="1" applyFont="1" applyAlignment="1">
      <alignment vertical="center"/>
    </xf>
    <xf numFmtId="4" fontId="0" fillId="0" borderId="0" xfId="0" applyNumberFormat="1"/>
    <xf numFmtId="0" fontId="2" fillId="5" borderId="24" xfId="0" applyFont="1" applyFill="1" applyBorder="1" applyAlignment="1" applyProtection="1">
      <alignment horizontal="center" vertical="center" wrapText="1"/>
    </xf>
    <xf numFmtId="0" fontId="0" fillId="0" borderId="0" xfId="0" applyFont="1" applyAlignment="1" applyProtection="1">
      <alignment vertical="center"/>
    </xf>
    <xf numFmtId="0" fontId="8" fillId="0" borderId="0" xfId="0" applyFont="1" applyAlignment="1" applyProtection="1"/>
    <xf numFmtId="0" fontId="0" fillId="0" borderId="25" xfId="0" applyFont="1" applyBorder="1" applyAlignment="1" applyProtection="1">
      <alignment horizontal="left" vertical="center" wrapText="1"/>
    </xf>
    <xf numFmtId="0" fontId="9" fillId="0" borderId="0" xfId="0" applyFont="1" applyAlignment="1" applyProtection="1">
      <alignment vertical="center"/>
    </xf>
    <xf numFmtId="0" fontId="10" fillId="0" borderId="0" xfId="0" applyFont="1" applyAlignment="1" applyProtection="1">
      <alignment vertical="center"/>
    </xf>
    <xf numFmtId="0" fontId="11" fillId="0" borderId="0" xfId="0" applyFont="1" applyAlignment="1" applyProtection="1">
      <alignment vertical="center"/>
    </xf>
    <xf numFmtId="0" fontId="41" fillId="0" borderId="25" xfId="0" applyFont="1" applyBorder="1" applyAlignment="1" applyProtection="1">
      <alignment horizontal="left" vertical="center" wrapText="1"/>
    </xf>
    <xf numFmtId="0" fontId="12" fillId="0" borderId="0" xfId="0" applyFont="1" applyAlignment="1" applyProtection="1">
      <alignment vertical="center"/>
    </xf>
    <xf numFmtId="0" fontId="0" fillId="4" borderId="26" xfId="0" applyFont="1" applyFill="1" applyBorder="1" applyAlignment="1">
      <alignment vertical="center"/>
    </xf>
    <xf numFmtId="0" fontId="16" fillId="3" borderId="0" xfId="0" applyFont="1" applyFill="1" applyAlignment="1">
      <alignment horizontal="center" vertical="center"/>
    </xf>
    <xf numFmtId="0" fontId="0" fillId="0" borderId="0" xfId="0"/>
    <xf numFmtId="4" fontId="26" fillId="0" borderId="0" xfId="0" applyNumberFormat="1" applyFont="1" applyBorder="1" applyAlignment="1">
      <alignment horizontal="right" vertical="center"/>
    </xf>
    <xf numFmtId="4" fontId="26" fillId="0" borderId="0" xfId="0" applyNumberFormat="1" applyFont="1" applyBorder="1" applyAlignment="1">
      <alignment vertical="center"/>
    </xf>
    <xf numFmtId="4" fontId="7" fillId="0" borderId="0" xfId="0" applyNumberFormat="1" applyFont="1" applyBorder="1" applyAlignment="1">
      <alignment vertical="center"/>
    </xf>
    <xf numFmtId="0" fontId="7" fillId="0" borderId="0" xfId="0" applyFont="1" applyBorder="1" applyAlignment="1">
      <alignment vertical="center"/>
    </xf>
    <xf numFmtId="4" fontId="29" fillId="0" borderId="0" xfId="0" applyNumberFormat="1" applyFont="1" applyBorder="1" applyAlignment="1">
      <alignment vertical="center"/>
    </xf>
    <xf numFmtId="0" fontId="29" fillId="0" borderId="0" xfId="0" applyFont="1" applyBorder="1" applyAlignment="1">
      <alignment vertical="center"/>
    </xf>
    <xf numFmtId="4" fontId="29" fillId="0" borderId="0" xfId="0" applyNumberFormat="1" applyFont="1" applyBorder="1" applyAlignment="1">
      <alignment horizontal="right" vertical="center"/>
    </xf>
    <xf numFmtId="0" fontId="25" fillId="0" borderId="11" xfId="0" applyFont="1" applyBorder="1" applyAlignment="1">
      <alignment horizontal="center" vertical="center"/>
    </xf>
    <xf numFmtId="0" fontId="25" fillId="0" borderId="12" xfId="0" applyFont="1" applyBorder="1" applyAlignment="1">
      <alignment horizontal="left" vertical="center"/>
    </xf>
    <xf numFmtId="0" fontId="1" fillId="0" borderId="14" xfId="0" applyFont="1" applyBorder="1" applyAlignment="1">
      <alignment horizontal="left" vertical="center"/>
    </xf>
    <xf numFmtId="0" fontId="1" fillId="0" borderId="0" xfId="0" applyFont="1" applyBorder="1" applyAlignment="1">
      <alignment horizontal="left" vertical="center"/>
    </xf>
    <xf numFmtId="0" fontId="2" fillId="0" borderId="0" xfId="0" applyFont="1" applyBorder="1" applyAlignment="1">
      <alignment vertical="center"/>
    </xf>
    <xf numFmtId="4" fontId="5" fillId="0" borderId="0" xfId="0" applyNumberFormat="1" applyFont="1" applyBorder="1" applyAlignment="1">
      <alignment vertical="center"/>
    </xf>
    <xf numFmtId="0" fontId="0" fillId="0" borderId="0" xfId="0" applyBorder="1"/>
    <xf numFmtId="4" fontId="26" fillId="5" borderId="0" xfId="0" applyNumberFormat="1" applyFont="1" applyFill="1" applyBorder="1" applyAlignment="1">
      <alignment vertical="center"/>
    </xf>
    <xf numFmtId="0" fontId="28" fillId="0" borderId="0" xfId="0" applyFont="1" applyBorder="1" applyAlignment="1">
      <alignment horizontal="left" vertical="center" wrapText="1"/>
    </xf>
    <xf numFmtId="0" fontId="32" fillId="0" borderId="0" xfId="0" applyFont="1" applyBorder="1" applyAlignment="1">
      <alignment horizontal="left" vertical="center" wrapText="1"/>
    </xf>
    <xf numFmtId="0" fontId="2" fillId="5" borderId="8" xfId="0" applyFont="1" applyFill="1" applyBorder="1" applyAlignment="1">
      <alignment horizontal="center" vertical="center"/>
    </xf>
    <xf numFmtId="0" fontId="2" fillId="5" borderId="9" xfId="0" applyFont="1" applyFill="1" applyBorder="1" applyAlignment="1">
      <alignment horizontal="left" vertical="center"/>
    </xf>
    <xf numFmtId="0" fontId="2" fillId="5" borderId="9" xfId="0" applyFont="1" applyFill="1" applyBorder="1" applyAlignment="1">
      <alignment horizontal="center" vertical="center"/>
    </xf>
    <xf numFmtId="0" fontId="2" fillId="5" borderId="10" xfId="0" applyFont="1" applyFill="1" applyBorder="1" applyAlignment="1">
      <alignment horizontal="left" vertical="center"/>
    </xf>
    <xf numFmtId="0" fontId="3" fillId="4" borderId="9" xfId="0" applyFont="1" applyFill="1" applyBorder="1" applyAlignment="1">
      <alignment horizontal="left" vertical="center"/>
    </xf>
    <xf numFmtId="0" fontId="0" fillId="4" borderId="9" xfId="0" applyFont="1" applyFill="1" applyBorder="1" applyAlignment="1">
      <alignment vertical="center"/>
    </xf>
    <xf numFmtId="4" fontId="3" fillId="4" borderId="9" xfId="0" applyNumberFormat="1" applyFont="1" applyFill="1" applyBorder="1" applyAlignment="1">
      <alignment vertical="center"/>
    </xf>
    <xf numFmtId="0" fontId="17" fillId="0" borderId="0" xfId="0" applyFont="1" applyBorder="1" applyAlignment="1">
      <alignment horizontal="center" vertical="center"/>
    </xf>
    <xf numFmtId="0" fontId="17" fillId="0" borderId="0" xfId="0" applyFont="1" applyBorder="1" applyAlignment="1">
      <alignment horizontal="left" vertical="center"/>
    </xf>
    <xf numFmtId="0" fontId="3" fillId="0" borderId="0" xfId="0" applyFont="1" applyBorder="1" applyAlignment="1">
      <alignment horizontal="left" vertical="center" wrapText="1"/>
    </xf>
    <xf numFmtId="0" fontId="3" fillId="0" borderId="0" xfId="0" applyFont="1" applyBorder="1" applyAlignment="1">
      <alignment vertical="center"/>
    </xf>
    <xf numFmtId="164" fontId="1" fillId="0" borderId="0" xfId="0" applyNumberFormat="1" applyFont="1" applyBorder="1" applyAlignment="1">
      <alignment vertical="center"/>
    </xf>
    <xf numFmtId="0" fontId="1" fillId="0" borderId="0" xfId="0" applyFont="1" applyBorder="1" applyAlignment="1">
      <alignment vertical="center"/>
    </xf>
    <xf numFmtId="4" fontId="21" fillId="0" borderId="0" xfId="0" applyNumberFormat="1" applyFont="1" applyBorder="1" applyAlignment="1">
      <alignment vertical="center"/>
    </xf>
    <xf numFmtId="4" fontId="20" fillId="0" borderId="7" xfId="0" applyNumberFormat="1" applyFont="1" applyBorder="1" applyAlignment="1">
      <alignment vertical="center"/>
    </xf>
    <xf numFmtId="0" fontId="0" fillId="0" borderId="7" xfId="0" applyFont="1" applyBorder="1" applyAlignment="1">
      <alignment vertical="center"/>
    </xf>
    <xf numFmtId="0" fontId="16" fillId="0" borderId="0" xfId="0" applyFont="1" applyBorder="1" applyAlignment="1">
      <alignment horizontal="center" vertical="center"/>
    </xf>
    <xf numFmtId="0" fontId="16" fillId="0" borderId="0" xfId="0" applyFont="1" applyBorder="1" applyAlignment="1">
      <alignment horizontal="left" vertical="center"/>
    </xf>
    <xf numFmtId="0" fontId="2" fillId="0" borderId="0" xfId="0" applyFont="1" applyBorder="1" applyAlignment="1">
      <alignment horizontal="left" vertical="center"/>
    </xf>
    <xf numFmtId="0" fontId="3" fillId="0" borderId="0" xfId="0" applyFont="1" applyBorder="1" applyAlignment="1">
      <alignment horizontal="left" vertical="top" wrapText="1"/>
    </xf>
    <xf numFmtId="0" fontId="2" fillId="0" borderId="0" xfId="0" applyFont="1" applyBorder="1" applyAlignment="1">
      <alignment horizontal="left" vertical="center" wrapText="1"/>
    </xf>
    <xf numFmtId="0" fontId="15" fillId="2" borderId="0" xfId="1" applyFont="1" applyFill="1" applyAlignment="1" applyProtection="1">
      <alignment horizontal="center" vertical="center"/>
    </xf>
    <xf numFmtId="0" fontId="2" fillId="6" borderId="0" xfId="0" applyFont="1" applyFill="1" applyBorder="1" applyAlignment="1">
      <alignment horizontal="left" vertical="center"/>
    </xf>
    <xf numFmtId="0" fontId="0" fillId="6" borderId="0" xfId="0" applyFill="1" applyBorder="1"/>
    <xf numFmtId="0" fontId="0" fillId="0" borderId="0" xfId="0" applyFill="1" applyBorder="1"/>
    <xf numFmtId="14" fontId="2" fillId="6" borderId="0" xfId="0" applyNumberFormat="1" applyFont="1" applyFill="1" applyBorder="1" applyAlignment="1">
      <alignment horizontal="left" vertical="center"/>
    </xf>
    <xf numFmtId="0" fontId="0" fillId="0" borderId="0" xfId="0" applyProtection="1"/>
    <xf numFmtId="0" fontId="16" fillId="0" borderId="0" xfId="0" applyFont="1" applyBorder="1" applyAlignment="1" applyProtection="1">
      <alignment horizontal="center" vertical="center"/>
    </xf>
    <xf numFmtId="0" fontId="16" fillId="0" borderId="0" xfId="0" applyFont="1" applyBorder="1" applyAlignment="1" applyProtection="1">
      <alignment horizontal="left" vertical="center"/>
    </xf>
    <xf numFmtId="0" fontId="16" fillId="0" borderId="0" xfId="0" applyFont="1" applyBorder="1" applyAlignment="1" applyProtection="1">
      <alignment horizontal="left" vertical="center"/>
    </xf>
    <xf numFmtId="0" fontId="16" fillId="3" borderId="0" xfId="0" applyFont="1" applyFill="1" applyAlignment="1" applyProtection="1">
      <alignment horizontal="center" vertical="center"/>
    </xf>
    <xf numFmtId="0" fontId="0" fillId="0" borderId="0" xfId="0" applyProtection="1"/>
    <xf numFmtId="0" fontId="0" fillId="0" borderId="0" xfId="0" applyFont="1" applyAlignment="1" applyProtection="1">
      <alignment horizontal="left" vertical="center"/>
    </xf>
    <xf numFmtId="0" fontId="0" fillId="0" borderId="1" xfId="0" applyBorder="1" applyProtection="1"/>
    <xf numFmtId="0" fontId="0" fillId="0" borderId="2" xfId="0" applyBorder="1" applyProtection="1"/>
    <xf numFmtId="0" fontId="0" fillId="0" borderId="3" xfId="0" applyBorder="1" applyProtection="1"/>
    <xf numFmtId="0" fontId="0" fillId="0" borderId="4" xfId="0" applyBorder="1" applyProtection="1"/>
    <xf numFmtId="0" fontId="17" fillId="0" borderId="0" xfId="0" applyFont="1" applyBorder="1" applyAlignment="1" applyProtection="1">
      <alignment horizontal="center" vertical="center"/>
    </xf>
    <xf numFmtId="0" fontId="17" fillId="0" borderId="0" xfId="0" applyFont="1" applyBorder="1" applyAlignment="1" applyProtection="1">
      <alignment horizontal="left" vertical="center"/>
    </xf>
    <xf numFmtId="0" fontId="17" fillId="0" borderId="0" xfId="0" applyFont="1" applyBorder="1" applyAlignment="1" applyProtection="1">
      <alignment horizontal="left" vertical="center"/>
    </xf>
    <xf numFmtId="0" fontId="0" fillId="0" borderId="5" xfId="0" applyBorder="1" applyProtection="1"/>
    <xf numFmtId="0" fontId="16" fillId="0" borderId="0" xfId="0" applyFont="1" applyAlignment="1" applyProtection="1">
      <alignment horizontal="left" vertical="center"/>
    </xf>
    <xf numFmtId="0" fontId="0" fillId="0" borderId="0" xfId="0" applyBorder="1" applyProtection="1"/>
    <xf numFmtId="0" fontId="18" fillId="0" borderId="0" xfId="0" applyFont="1" applyBorder="1" applyAlignment="1" applyProtection="1">
      <alignment horizontal="left" vertical="center"/>
    </xf>
    <xf numFmtId="0" fontId="18" fillId="0" borderId="0" xfId="0" applyFont="1" applyBorder="1" applyAlignment="1" applyProtection="1">
      <alignment horizontal="left" vertical="center" wrapText="1"/>
    </xf>
    <xf numFmtId="0" fontId="18" fillId="0" borderId="0" xfId="0" applyFont="1" applyBorder="1" applyAlignment="1" applyProtection="1">
      <alignment horizontal="left" vertical="center"/>
    </xf>
    <xf numFmtId="0" fontId="0" fillId="0" borderId="0" xfId="0" applyBorder="1" applyProtection="1"/>
    <xf numFmtId="0" fontId="0" fillId="0" borderId="4" xfId="0" applyFont="1" applyBorder="1" applyAlignment="1" applyProtection="1">
      <alignment vertical="center"/>
    </xf>
    <xf numFmtId="0" fontId="0" fillId="0" borderId="0" xfId="0" applyFont="1" applyBorder="1" applyAlignment="1" applyProtection="1">
      <alignment vertical="center"/>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0" fillId="0" borderId="0" xfId="0" applyFont="1" applyBorder="1" applyAlignment="1" applyProtection="1">
      <alignment vertical="center"/>
    </xf>
    <xf numFmtId="0" fontId="0" fillId="0" borderId="5" xfId="0" applyFont="1" applyBorder="1" applyAlignment="1" applyProtection="1">
      <alignment vertical="center"/>
    </xf>
    <xf numFmtId="0" fontId="2" fillId="0" borderId="0" xfId="0" applyFont="1" applyBorder="1" applyAlignment="1" applyProtection="1">
      <alignment horizontal="left" vertical="center"/>
    </xf>
    <xf numFmtId="165"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12" xfId="0" applyFont="1" applyBorder="1" applyAlignment="1" applyProtection="1">
      <alignment vertical="center"/>
    </xf>
    <xf numFmtId="0" fontId="5" fillId="0" borderId="0" xfId="0" applyFont="1" applyBorder="1" applyAlignment="1" applyProtection="1">
      <alignment horizontal="left" vertical="center"/>
    </xf>
    <xf numFmtId="4" fontId="5" fillId="0" borderId="0" xfId="0" applyNumberFormat="1" applyFont="1" applyBorder="1" applyAlignment="1" applyProtection="1">
      <alignment vertical="center"/>
    </xf>
    <xf numFmtId="0" fontId="19" fillId="0" borderId="0" xfId="0" applyFont="1" applyBorder="1" applyAlignment="1" applyProtection="1">
      <alignment horizontal="left" vertical="center"/>
    </xf>
    <xf numFmtId="0" fontId="20" fillId="0" borderId="0" xfId="0" applyFont="1" applyBorder="1" applyAlignment="1" applyProtection="1">
      <alignment horizontal="left" vertical="center"/>
    </xf>
    <xf numFmtId="4" fontId="20" fillId="0" borderId="0" xfId="0" applyNumberFormat="1"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vertical="center"/>
    </xf>
    <xf numFmtId="0" fontId="1" fillId="0" borderId="0" xfId="0" applyFont="1" applyBorder="1" applyAlignment="1" applyProtection="1">
      <alignment horizontal="right" vertical="center"/>
    </xf>
    <xf numFmtId="4" fontId="1" fillId="0" borderId="0" xfId="0" applyNumberFormat="1" applyFont="1" applyBorder="1" applyAlignment="1" applyProtection="1">
      <alignment vertical="center"/>
    </xf>
    <xf numFmtId="0" fontId="0" fillId="5" borderId="0" xfId="0" applyFont="1" applyFill="1" applyBorder="1" applyAlignment="1" applyProtection="1">
      <alignment vertical="center"/>
    </xf>
    <xf numFmtId="0" fontId="3" fillId="5" borderId="8" xfId="0" applyFont="1" applyFill="1" applyBorder="1" applyAlignment="1" applyProtection="1">
      <alignment horizontal="left" vertical="center"/>
    </xf>
    <xf numFmtId="0" fontId="0" fillId="5" borderId="9" xfId="0" applyFont="1" applyFill="1" applyBorder="1" applyAlignment="1" applyProtection="1">
      <alignment vertical="center"/>
    </xf>
    <xf numFmtId="0" fontId="3" fillId="5" borderId="9" xfId="0" applyFont="1" applyFill="1" applyBorder="1" applyAlignment="1" applyProtection="1">
      <alignment horizontal="right" vertical="center"/>
    </xf>
    <xf numFmtId="0" fontId="3" fillId="5" borderId="9" xfId="0" applyFont="1" applyFill="1" applyBorder="1" applyAlignment="1" applyProtection="1">
      <alignment horizontal="center" vertical="center"/>
    </xf>
    <xf numFmtId="4" fontId="3" fillId="5" borderId="9" xfId="0" applyNumberFormat="1" applyFont="1" applyFill="1" applyBorder="1" applyAlignment="1" applyProtection="1">
      <alignment vertical="center"/>
    </xf>
    <xf numFmtId="4" fontId="3" fillId="5" borderId="10" xfId="0" applyNumberFormat="1" applyFont="1" applyFill="1" applyBorder="1" applyAlignment="1" applyProtection="1">
      <alignment vertical="center"/>
    </xf>
    <xf numFmtId="0" fontId="22" fillId="0" borderId="11" xfId="0" applyFont="1" applyBorder="1" applyAlignment="1" applyProtection="1">
      <alignment horizontal="left" vertical="center"/>
    </xf>
    <xf numFmtId="0" fontId="0" fillId="0" borderId="13" xfId="0" applyFont="1" applyBorder="1" applyAlignment="1" applyProtection="1">
      <alignment vertical="center"/>
    </xf>
    <xf numFmtId="0" fontId="0" fillId="0" borderId="14" xfId="0" applyBorder="1" applyProtection="1"/>
    <xf numFmtId="0" fontId="0" fillId="0" borderId="15" xfId="0" applyBorder="1" applyProtection="1"/>
    <xf numFmtId="0" fontId="23" fillId="0" borderId="16" xfId="0" applyFont="1" applyBorder="1" applyAlignment="1" applyProtection="1">
      <alignment horizontal="left" vertical="center"/>
    </xf>
    <xf numFmtId="0" fontId="0" fillId="0" borderId="17" xfId="0" applyFont="1" applyBorder="1" applyAlignment="1" applyProtection="1">
      <alignment vertical="center"/>
    </xf>
    <xf numFmtId="0" fontId="23" fillId="0" borderId="17" xfId="0" applyFont="1" applyBorder="1" applyAlignment="1" applyProtection="1">
      <alignment horizontal="left" vertical="center"/>
    </xf>
    <xf numFmtId="0" fontId="0" fillId="0" borderId="18" xfId="0" applyFont="1" applyBorder="1" applyAlignment="1" applyProtection="1">
      <alignment vertical="center"/>
    </xf>
    <xf numFmtId="0" fontId="0" fillId="0" borderId="19" xfId="0" applyFont="1"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3" fillId="0" borderId="0" xfId="0" applyFont="1" applyBorder="1" applyAlignment="1" applyProtection="1">
      <alignment horizontal="left" vertical="center"/>
    </xf>
    <xf numFmtId="0" fontId="3" fillId="0" borderId="0" xfId="0" applyFont="1" applyBorder="1" applyAlignment="1" applyProtection="1">
      <alignment horizontal="left" vertical="center" wrapText="1"/>
    </xf>
    <xf numFmtId="0" fontId="2" fillId="5" borderId="0" xfId="0" applyFont="1" applyFill="1" applyBorder="1" applyAlignment="1" applyProtection="1">
      <alignment horizontal="center" vertical="center"/>
    </xf>
    <xf numFmtId="0" fontId="0" fillId="5" borderId="0" xfId="0" applyFont="1" applyFill="1" applyBorder="1" applyAlignment="1" applyProtection="1">
      <alignment vertical="center"/>
    </xf>
    <xf numFmtId="0" fontId="33" fillId="0" borderId="0" xfId="0" applyFont="1" applyBorder="1" applyAlignment="1" applyProtection="1">
      <alignment horizontal="left" vertical="center"/>
    </xf>
    <xf numFmtId="4" fontId="26" fillId="0" borderId="0" xfId="0" applyNumberFormat="1" applyFont="1" applyBorder="1" applyAlignment="1" applyProtection="1">
      <alignment vertical="center"/>
    </xf>
    <xf numFmtId="4" fontId="34" fillId="0" borderId="0" xfId="0" applyNumberFormat="1" applyFont="1" applyBorder="1" applyAlignment="1" applyProtection="1">
      <alignment vertical="center"/>
    </xf>
    <xf numFmtId="4" fontId="34" fillId="0" borderId="0" xfId="0" applyNumberFormat="1" applyFont="1" applyBorder="1" applyAlignment="1" applyProtection="1">
      <alignment vertical="center"/>
    </xf>
    <xf numFmtId="0" fontId="6" fillId="0" borderId="4" xfId="0" applyFont="1" applyBorder="1" applyAlignment="1" applyProtection="1">
      <alignment vertical="center"/>
    </xf>
    <xf numFmtId="0" fontId="6" fillId="0" borderId="0" xfId="0" applyFont="1" applyBorder="1" applyAlignment="1" applyProtection="1">
      <alignment vertical="center"/>
    </xf>
    <xf numFmtId="0" fontId="6" fillId="0" borderId="0" xfId="0" applyFont="1" applyBorder="1" applyAlignment="1" applyProtection="1">
      <alignment horizontal="left" vertical="center"/>
    </xf>
    <xf numFmtId="4" fontId="6" fillId="0" borderId="0" xfId="0" applyNumberFormat="1" applyFont="1" applyBorder="1" applyAlignment="1" applyProtection="1">
      <alignment vertical="center"/>
    </xf>
    <xf numFmtId="0" fontId="6" fillId="0" borderId="0"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Alignment="1" applyProtection="1">
      <alignment vertical="center"/>
    </xf>
    <xf numFmtId="0" fontId="7" fillId="0" borderId="4" xfId="0" applyFont="1" applyBorder="1" applyAlignment="1" applyProtection="1">
      <alignment vertical="center"/>
    </xf>
    <xf numFmtId="0" fontId="7" fillId="0" borderId="0" xfId="0" applyFont="1" applyBorder="1" applyAlignment="1" applyProtection="1">
      <alignment vertical="center"/>
    </xf>
    <xf numFmtId="0" fontId="7" fillId="0" borderId="0" xfId="0" applyFont="1" applyBorder="1" applyAlignment="1" applyProtection="1">
      <alignment horizontal="left" vertical="center"/>
    </xf>
    <xf numFmtId="4" fontId="7" fillId="0" borderId="0" xfId="0" applyNumberFormat="1" applyFont="1" applyBorder="1" applyAlignment="1" applyProtection="1">
      <alignment vertical="center"/>
    </xf>
    <xf numFmtId="0" fontId="7" fillId="0" borderId="0" xfId="0" applyFont="1" applyBorder="1" applyAlignment="1" applyProtection="1">
      <alignment vertical="center"/>
    </xf>
    <xf numFmtId="0" fontId="7" fillId="0" borderId="5" xfId="0" applyFont="1" applyBorder="1" applyAlignment="1" applyProtection="1">
      <alignment vertical="center"/>
    </xf>
    <xf numFmtId="0" fontId="7" fillId="0" borderId="0" xfId="0" applyFont="1" applyAlignment="1" applyProtection="1">
      <alignment vertical="center"/>
    </xf>
    <xf numFmtId="4" fontId="35" fillId="0" borderId="0" xfId="0" applyNumberFormat="1" applyFont="1" applyBorder="1" applyAlignment="1" applyProtection="1">
      <alignment vertical="center"/>
    </xf>
    <xf numFmtId="4" fontId="35" fillId="0" borderId="0" xfId="0" applyNumberFormat="1" applyFont="1" applyBorder="1" applyAlignment="1" applyProtection="1">
      <alignment vertical="center"/>
    </xf>
    <xf numFmtId="0" fontId="0" fillId="0" borderId="25" xfId="0" applyFont="1" applyBorder="1" applyAlignment="1" applyProtection="1">
      <alignment vertical="center"/>
    </xf>
    <xf numFmtId="0" fontId="18" fillId="0" borderId="25" xfId="0" applyFont="1" applyBorder="1" applyAlignment="1" applyProtection="1">
      <alignment horizontal="center" vertical="center"/>
    </xf>
    <xf numFmtId="0" fontId="26" fillId="5" borderId="0" xfId="0" applyFont="1" applyFill="1" applyBorder="1" applyAlignment="1" applyProtection="1">
      <alignment horizontal="left" vertical="center"/>
    </xf>
    <xf numFmtId="4" fontId="26" fillId="5" borderId="0" xfId="0" applyNumberFormat="1" applyFont="1" applyFill="1" applyBorder="1" applyAlignment="1" applyProtection="1">
      <alignment vertical="center"/>
    </xf>
    <xf numFmtId="4" fontId="26" fillId="5" borderId="0" xfId="0" applyNumberFormat="1" applyFont="1" applyFill="1" applyBorder="1" applyAlignment="1" applyProtection="1">
      <alignment vertical="center"/>
    </xf>
    <xf numFmtId="0" fontId="0" fillId="0" borderId="4" xfId="0" applyFont="1" applyBorder="1" applyAlignment="1" applyProtection="1">
      <alignment horizontal="center" vertical="center" wrapText="1"/>
    </xf>
    <xf numFmtId="0" fontId="2" fillId="5" borderId="22" xfId="0" applyFont="1" applyFill="1" applyBorder="1" applyAlignment="1" applyProtection="1">
      <alignment horizontal="center" vertical="center" wrapText="1"/>
    </xf>
    <xf numFmtId="0" fontId="2" fillId="5" borderId="23" xfId="0" applyFont="1" applyFill="1" applyBorder="1" applyAlignment="1" applyProtection="1">
      <alignment horizontal="center" vertical="center" wrapText="1"/>
    </xf>
    <xf numFmtId="0" fontId="2" fillId="5" borderId="23" xfId="0" applyFont="1" applyFill="1" applyBorder="1" applyAlignment="1" applyProtection="1">
      <alignment horizontal="center" vertical="center" wrapText="1"/>
    </xf>
    <xf numFmtId="0" fontId="36" fillId="5" borderId="23" xfId="0" applyFont="1" applyFill="1" applyBorder="1" applyAlignment="1" applyProtection="1">
      <alignment horizontal="center" vertical="center" wrapText="1"/>
    </xf>
    <xf numFmtId="0" fontId="0" fillId="0" borderId="5" xfId="0" applyFont="1" applyBorder="1" applyAlignment="1" applyProtection="1">
      <alignment horizontal="center" vertical="center" wrapText="1"/>
    </xf>
    <xf numFmtId="0" fontId="0" fillId="0" borderId="0" xfId="0" applyFont="1" applyAlignment="1" applyProtection="1">
      <alignment horizontal="center" vertical="center" wrapText="1"/>
    </xf>
    <xf numFmtId="0" fontId="18" fillId="0" borderId="22" xfId="0" applyFont="1" applyBorder="1" applyAlignment="1" applyProtection="1">
      <alignment horizontal="center" vertical="center" wrapText="1"/>
    </xf>
    <xf numFmtId="0" fontId="18" fillId="0" borderId="23" xfId="0" applyFont="1" applyBorder="1" applyAlignment="1" applyProtection="1">
      <alignment horizontal="center" vertical="center" wrapText="1"/>
    </xf>
    <xf numFmtId="0" fontId="18" fillId="0" borderId="24" xfId="0" applyFont="1" applyBorder="1" applyAlignment="1" applyProtection="1">
      <alignment horizontal="center" vertical="center" wrapText="1"/>
    </xf>
    <xf numFmtId="0" fontId="26" fillId="0" borderId="0" xfId="0" applyFont="1" applyBorder="1" applyAlignment="1" applyProtection="1">
      <alignment horizontal="left" vertical="center"/>
    </xf>
    <xf numFmtId="4" fontId="26" fillId="0" borderId="12" xfId="0" applyNumberFormat="1" applyFont="1" applyBorder="1" applyAlignment="1" applyProtection="1"/>
    <xf numFmtId="4" fontId="3" fillId="0" borderId="12" xfId="0" applyNumberFormat="1" applyFont="1" applyBorder="1" applyAlignment="1" applyProtection="1">
      <alignment vertical="center"/>
    </xf>
    <xf numFmtId="0" fontId="0" fillId="0" borderId="11" xfId="0" applyFont="1" applyBorder="1" applyAlignment="1" applyProtection="1">
      <alignment vertical="center"/>
    </xf>
    <xf numFmtId="166" fontId="37" fillId="0" borderId="12" xfId="0" applyNumberFormat="1" applyFont="1" applyBorder="1" applyAlignment="1" applyProtection="1"/>
    <xf numFmtId="166" fontId="37" fillId="0" borderId="13" xfId="0" applyNumberFormat="1" applyFont="1" applyBorder="1" applyAlignment="1" applyProtection="1"/>
    <xf numFmtId="4" fontId="38" fillId="0" borderId="0" xfId="0" applyNumberFormat="1" applyFont="1" applyAlignment="1" applyProtection="1">
      <alignment vertical="center"/>
    </xf>
    <xf numFmtId="0" fontId="8" fillId="0" borderId="4" xfId="0" applyFont="1" applyBorder="1" applyAlignment="1" applyProtection="1"/>
    <xf numFmtId="0" fontId="8" fillId="0" borderId="0" xfId="0" applyFont="1" applyBorder="1" applyAlignment="1" applyProtection="1"/>
    <xf numFmtId="0" fontId="6" fillId="0" borderId="0" xfId="0" applyFont="1" applyBorder="1" applyAlignment="1" applyProtection="1">
      <alignment horizontal="left"/>
    </xf>
    <xf numFmtId="4" fontId="6" fillId="0" borderId="0" xfId="0" applyNumberFormat="1" applyFont="1" applyBorder="1" applyAlignment="1" applyProtection="1"/>
    <xf numFmtId="0" fontId="8" fillId="0" borderId="5" xfId="0" applyFont="1" applyBorder="1" applyAlignment="1" applyProtection="1"/>
    <xf numFmtId="0" fontId="8" fillId="0" borderId="14"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pplyProtection="1">
      <alignment horizontal="left"/>
    </xf>
    <xf numFmtId="0" fontId="8" fillId="0" borderId="0" xfId="0" applyFont="1" applyAlignment="1" applyProtection="1">
      <alignment horizontal="center"/>
    </xf>
    <xf numFmtId="4" fontId="8" fillId="0" borderId="0" xfId="0" applyNumberFormat="1" applyFont="1" applyAlignment="1" applyProtection="1">
      <alignment vertical="center"/>
    </xf>
    <xf numFmtId="0" fontId="7" fillId="0" borderId="0" xfId="0" applyFont="1" applyBorder="1" applyAlignment="1" applyProtection="1">
      <alignment horizontal="left"/>
    </xf>
    <xf numFmtId="4" fontId="7" fillId="0" borderId="17" xfId="0" applyNumberFormat="1" applyFont="1" applyBorder="1" applyAlignment="1" applyProtection="1"/>
    <xf numFmtId="4" fontId="7" fillId="0" borderId="17" xfId="0" applyNumberFormat="1" applyFont="1" applyBorder="1" applyAlignment="1" applyProtection="1">
      <alignment vertical="center"/>
    </xf>
    <xf numFmtId="0" fontId="0" fillId="0" borderId="25" xfId="0" applyFont="1" applyBorder="1" applyAlignment="1" applyProtection="1">
      <alignment horizontal="center" vertical="center"/>
    </xf>
    <xf numFmtId="49" fontId="0" fillId="0" borderId="25" xfId="0" applyNumberFormat="1" applyFont="1" applyBorder="1" applyAlignment="1" applyProtection="1">
      <alignment horizontal="left" vertical="center" wrapText="1"/>
    </xf>
    <xf numFmtId="0" fontId="0" fillId="0" borderId="25" xfId="0" applyFont="1" applyBorder="1" applyAlignment="1" applyProtection="1">
      <alignment horizontal="left" vertical="center" wrapText="1"/>
    </xf>
    <xf numFmtId="0" fontId="0" fillId="0" borderId="25" xfId="0" applyFont="1" applyBorder="1" applyAlignment="1" applyProtection="1">
      <alignment horizontal="center" vertical="center" wrapText="1"/>
    </xf>
    <xf numFmtId="167" fontId="0" fillId="0" borderId="25" xfId="0" applyNumberFormat="1" applyFont="1" applyBorder="1" applyAlignment="1" applyProtection="1">
      <alignment vertical="center"/>
    </xf>
    <xf numFmtId="4" fontId="0" fillId="6" borderId="25" xfId="0" applyNumberFormat="1" applyFont="1" applyFill="1" applyBorder="1" applyAlignment="1" applyProtection="1">
      <alignment vertical="center"/>
    </xf>
    <xf numFmtId="4" fontId="0" fillId="0" borderId="25" xfId="0" applyNumberFormat="1" applyFont="1" applyBorder="1" applyAlignment="1" applyProtection="1">
      <alignment vertical="center"/>
    </xf>
    <xf numFmtId="0" fontId="1" fillId="0" borderId="25" xfId="0" applyFont="1" applyBorder="1" applyAlignment="1" applyProtection="1">
      <alignment horizontal="left" vertical="center"/>
    </xf>
    <xf numFmtId="0" fontId="1" fillId="0" borderId="17" xfId="0" applyFont="1" applyBorder="1" applyAlignment="1" applyProtection="1">
      <alignment horizontal="center" vertical="center"/>
    </xf>
    <xf numFmtId="166" fontId="1" fillId="0" borderId="17" xfId="0" applyNumberFormat="1" applyFont="1" applyBorder="1" applyAlignment="1" applyProtection="1">
      <alignment vertical="center"/>
    </xf>
    <xf numFmtId="166" fontId="1" fillId="0" borderId="18" xfId="0" applyNumberFormat="1" applyFont="1" applyBorder="1" applyAlignment="1" applyProtection="1">
      <alignment vertical="center"/>
    </xf>
    <xf numFmtId="4" fontId="0" fillId="0" borderId="0" xfId="0" applyNumberFormat="1" applyFont="1" applyAlignment="1" applyProtection="1">
      <alignment vertical="center"/>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5" xfId="0" applyNumberFormat="1" applyFont="1" applyBorder="1" applyAlignment="1" applyProtection="1">
      <alignment vertical="center"/>
    </xf>
    <xf numFmtId="0" fontId="9" fillId="0" borderId="4" xfId="0" applyFont="1" applyBorder="1" applyAlignment="1" applyProtection="1">
      <alignment vertical="center"/>
    </xf>
    <xf numFmtId="0" fontId="9" fillId="0" borderId="0" xfId="0" applyFont="1" applyBorder="1" applyAlignment="1" applyProtection="1">
      <alignment vertical="center"/>
    </xf>
    <xf numFmtId="0" fontId="39" fillId="0" borderId="0" xfId="0" applyFont="1" applyBorder="1" applyAlignment="1" applyProtection="1">
      <alignment horizontal="left" vertical="center"/>
    </xf>
    <xf numFmtId="0" fontId="39" fillId="0" borderId="12" xfId="0" applyFont="1" applyBorder="1" applyAlignment="1" applyProtection="1">
      <alignment horizontal="left" vertical="center" wrapText="1"/>
    </xf>
    <xf numFmtId="0" fontId="9" fillId="0" borderId="12" xfId="0" applyFont="1" applyBorder="1" applyAlignment="1" applyProtection="1">
      <alignment vertical="center"/>
    </xf>
    <xf numFmtId="0" fontId="9" fillId="0" borderId="0" xfId="0" applyFont="1" applyBorder="1" applyAlignment="1" applyProtection="1">
      <alignment horizontal="left" vertical="center"/>
    </xf>
    <xf numFmtId="0" fontId="9" fillId="0" borderId="5" xfId="0" applyFont="1" applyBorder="1" applyAlignment="1" applyProtection="1">
      <alignment vertical="center"/>
    </xf>
    <xf numFmtId="0" fontId="9" fillId="0" borderId="14"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pplyProtection="1">
      <alignment horizontal="left" vertical="center"/>
    </xf>
    <xf numFmtId="0" fontId="39" fillId="0" borderId="0" xfId="0" applyFont="1" applyBorder="1" applyAlignment="1" applyProtection="1">
      <alignment horizontal="left" vertical="center" wrapText="1"/>
    </xf>
    <xf numFmtId="0" fontId="9" fillId="0" borderId="0" xfId="0" applyFont="1" applyBorder="1" applyAlignment="1" applyProtection="1">
      <alignment vertical="center"/>
    </xf>
    <xf numFmtId="0" fontId="10" fillId="0" borderId="4" xfId="0" applyFont="1" applyBorder="1" applyAlignment="1" applyProtection="1">
      <alignment vertical="center"/>
    </xf>
    <xf numFmtId="0" fontId="10" fillId="0" borderId="0" xfId="0" applyFont="1" applyBorder="1" applyAlignment="1" applyProtection="1">
      <alignment vertical="center"/>
    </xf>
    <xf numFmtId="0" fontId="10" fillId="0" borderId="0" xfId="0" applyFont="1" applyBorder="1" applyAlignment="1" applyProtection="1">
      <alignment horizontal="left" vertical="center"/>
    </xf>
    <xf numFmtId="0" fontId="10" fillId="0" borderId="0" xfId="0" applyFont="1" applyBorder="1" applyAlignment="1" applyProtection="1">
      <alignment horizontal="left" vertical="center" wrapText="1"/>
    </xf>
    <xf numFmtId="0" fontId="10" fillId="0" borderId="0" xfId="0" applyFont="1" applyBorder="1" applyAlignment="1" applyProtection="1">
      <alignment vertical="center"/>
    </xf>
    <xf numFmtId="167" fontId="10" fillId="0" borderId="0" xfId="0" applyNumberFormat="1" applyFont="1" applyBorder="1" applyAlignment="1" applyProtection="1">
      <alignment vertical="center"/>
    </xf>
    <xf numFmtId="0" fontId="10" fillId="0" borderId="5" xfId="0" applyFont="1" applyBorder="1" applyAlignment="1" applyProtection="1">
      <alignment vertical="center"/>
    </xf>
    <xf numFmtId="0" fontId="10" fillId="0" borderId="14"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pplyProtection="1">
      <alignment horizontal="left" vertical="center"/>
    </xf>
    <xf numFmtId="0" fontId="11" fillId="0" borderId="4" xfId="0" applyFont="1" applyBorder="1" applyAlignment="1" applyProtection="1">
      <alignment vertical="center"/>
    </xf>
    <xf numFmtId="0" fontId="11" fillId="0" borderId="0" xfId="0" applyFont="1" applyBorder="1" applyAlignment="1" applyProtection="1">
      <alignment vertical="center"/>
    </xf>
    <xf numFmtId="0" fontId="40" fillId="0" borderId="0" xfId="0" applyFont="1" applyBorder="1" applyAlignment="1" applyProtection="1">
      <alignment horizontal="left" vertical="center"/>
    </xf>
    <xf numFmtId="0" fontId="40" fillId="0" borderId="0" xfId="0" applyFont="1" applyBorder="1" applyAlignment="1" applyProtection="1">
      <alignment horizontal="left" vertical="center" wrapText="1"/>
    </xf>
    <xf numFmtId="0" fontId="11" fillId="0" borderId="0" xfId="0" applyFont="1" applyBorder="1" applyAlignment="1" applyProtection="1">
      <alignment vertical="center"/>
    </xf>
    <xf numFmtId="167" fontId="11" fillId="0" borderId="0" xfId="0" applyNumberFormat="1" applyFont="1" applyBorder="1" applyAlignment="1" applyProtection="1">
      <alignment vertical="center"/>
    </xf>
    <xf numFmtId="0" fontId="11" fillId="0" borderId="5" xfId="0" applyFont="1" applyBorder="1" applyAlignment="1" applyProtection="1">
      <alignment vertical="center"/>
    </xf>
    <xf numFmtId="0" fontId="11" fillId="0" borderId="14"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pplyProtection="1">
      <alignment horizontal="left" vertical="center"/>
    </xf>
    <xf numFmtId="0" fontId="10" fillId="0" borderId="12" xfId="0" applyFont="1" applyBorder="1" applyAlignment="1" applyProtection="1">
      <alignment horizontal="left" vertical="center" wrapText="1"/>
    </xf>
    <xf numFmtId="0" fontId="10" fillId="0" borderId="12" xfId="0" applyFont="1" applyBorder="1" applyAlignment="1" applyProtection="1">
      <alignment vertical="center"/>
    </xf>
    <xf numFmtId="0" fontId="41" fillId="0" borderId="25" xfId="0" applyFont="1" applyBorder="1" applyAlignment="1" applyProtection="1">
      <alignment horizontal="center" vertical="center"/>
    </xf>
    <xf numFmtId="49" fontId="41" fillId="0" borderId="25" xfId="0" applyNumberFormat="1" applyFont="1" applyBorder="1" applyAlignment="1" applyProtection="1">
      <alignment horizontal="left" vertical="center" wrapText="1"/>
    </xf>
    <xf numFmtId="0" fontId="41" fillId="0" borderId="25" xfId="0" applyFont="1" applyBorder="1" applyAlignment="1" applyProtection="1">
      <alignment horizontal="left" vertical="center" wrapText="1"/>
    </xf>
    <xf numFmtId="0" fontId="41" fillId="0" borderId="25" xfId="0" applyFont="1" applyBorder="1" applyAlignment="1" applyProtection="1">
      <alignment horizontal="center" vertical="center" wrapText="1"/>
    </xf>
    <xf numFmtId="167" fontId="41" fillId="0" borderId="25" xfId="0" applyNumberFormat="1" applyFont="1" applyBorder="1" applyAlignment="1" applyProtection="1">
      <alignment vertical="center"/>
    </xf>
    <xf numFmtId="4" fontId="41" fillId="6" borderId="25" xfId="0" applyNumberFormat="1" applyFont="1" applyFill="1" applyBorder="1" applyAlignment="1" applyProtection="1">
      <alignment vertical="center"/>
    </xf>
    <xf numFmtId="4" fontId="41" fillId="0" borderId="25" xfId="0" applyNumberFormat="1" applyFont="1" applyBorder="1" applyAlignment="1" applyProtection="1">
      <alignment vertical="center"/>
    </xf>
    <xf numFmtId="0" fontId="12" fillId="0" borderId="4" xfId="0" applyFont="1" applyBorder="1" applyAlignment="1" applyProtection="1">
      <alignment vertical="center"/>
    </xf>
    <xf numFmtId="0" fontId="12" fillId="0" borderId="0" xfId="0" applyFont="1" applyBorder="1" applyAlignment="1" applyProtection="1">
      <alignment vertical="center"/>
    </xf>
    <xf numFmtId="0" fontId="12" fillId="0" borderId="0" xfId="0" applyFont="1" applyBorder="1" applyAlignment="1" applyProtection="1">
      <alignment horizontal="left" vertical="center"/>
    </xf>
    <xf numFmtId="0" fontId="12" fillId="0" borderId="0" xfId="0" applyFont="1" applyBorder="1" applyAlignment="1" applyProtection="1">
      <alignment horizontal="left" vertical="center" wrapText="1"/>
    </xf>
    <xf numFmtId="0" fontId="12" fillId="0" borderId="0" xfId="0" applyFont="1" applyBorder="1" applyAlignment="1" applyProtection="1">
      <alignment vertical="center"/>
    </xf>
    <xf numFmtId="167" fontId="12" fillId="0" borderId="0" xfId="0" applyNumberFormat="1" applyFont="1" applyBorder="1" applyAlignment="1" applyProtection="1">
      <alignment vertical="center"/>
    </xf>
    <xf numFmtId="0" fontId="12" fillId="0" borderId="5" xfId="0" applyFont="1" applyBorder="1" applyAlignment="1" applyProtection="1">
      <alignment vertical="center"/>
    </xf>
    <xf numFmtId="0" fontId="12" fillId="0" borderId="14"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pplyProtection="1">
      <alignment horizontal="left" vertical="center"/>
    </xf>
    <xf numFmtId="0" fontId="42" fillId="0" borderId="12" xfId="0" applyFont="1" applyBorder="1" applyAlignment="1" applyProtection="1">
      <alignment vertical="center" wrapText="1"/>
    </xf>
    <xf numFmtId="0" fontId="0" fillId="0" borderId="12" xfId="0" applyFont="1" applyBorder="1" applyAlignment="1" applyProtection="1">
      <alignment vertical="center"/>
    </xf>
    <xf numFmtId="0" fontId="0" fillId="0" borderId="14" xfId="0" applyFont="1" applyBorder="1" applyAlignment="1" applyProtection="1">
      <alignment vertical="center"/>
    </xf>
    <xf numFmtId="0" fontId="0" fillId="0" borderId="15" xfId="0" applyFont="1" applyBorder="1" applyAlignment="1" applyProtection="1">
      <alignment vertical="center"/>
    </xf>
    <xf numFmtId="4" fontId="7" fillId="0" borderId="23" xfId="0" applyNumberFormat="1" applyFont="1" applyBorder="1" applyAlignment="1" applyProtection="1"/>
    <xf numFmtId="4" fontId="7" fillId="0" borderId="23" xfId="0" applyNumberFormat="1" applyFont="1" applyBorder="1" applyAlignment="1" applyProtection="1">
      <alignment vertical="center"/>
    </xf>
    <xf numFmtId="4" fontId="6" fillId="0" borderId="12" xfId="0" applyNumberFormat="1" applyFont="1" applyBorder="1" applyAlignment="1" applyProtection="1"/>
    <xf numFmtId="4" fontId="6" fillId="0" borderId="12" xfId="0" applyNumberFormat="1" applyFont="1" applyBorder="1" applyAlignment="1" applyProtection="1">
      <alignment vertical="center"/>
    </xf>
    <xf numFmtId="0" fontId="42" fillId="0" borderId="12" xfId="0" applyFont="1" applyBorder="1" applyAlignment="1" applyProtection="1">
      <alignment vertical="top" wrapText="1"/>
    </xf>
    <xf numFmtId="4" fontId="6" fillId="0" borderId="17" xfId="0" applyNumberFormat="1" applyFont="1" applyBorder="1" applyAlignment="1" applyProtection="1"/>
    <xf numFmtId="4" fontId="6" fillId="0" borderId="17" xfId="0" applyNumberFormat="1" applyFont="1" applyBorder="1" applyAlignment="1" applyProtection="1">
      <alignment vertical="center"/>
    </xf>
    <xf numFmtId="0" fontId="0" fillId="0" borderId="16" xfId="0" applyFont="1" applyBorder="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K102"/>
  <sheetViews>
    <sheetView showGridLines="0" tabSelected="1" workbookViewId="0">
      <pane ySplit="1" topLeftCell="A84" activePane="bottomLeft" state="frozen"/>
      <selection pane="bottomLeft" activeCell="AG108" sqref="AG108"/>
    </sheetView>
  </sheetViews>
  <sheetFormatPr defaultRowHeight="13.1" x14ac:dyDescent="0.35"/>
  <cols>
    <col min="1" max="1" width="8.33203125" customWidth="1"/>
    <col min="2" max="2" width="1.6640625" customWidth="1"/>
    <col min="3" max="3" width="4.1640625" customWidth="1"/>
    <col min="4" max="7" width="2.5" customWidth="1"/>
    <col min="8" max="8" width="9.1640625" customWidth="1"/>
    <col min="9" max="33" width="2.5" customWidth="1"/>
    <col min="34" max="34" width="3.33203125" customWidth="1"/>
    <col min="35" max="37" width="2.5" customWidth="1"/>
    <col min="38" max="38" width="8.33203125" customWidth="1"/>
    <col min="39" max="39" width="3.33203125" customWidth="1"/>
    <col min="40" max="40" width="13.33203125" customWidth="1"/>
    <col min="41" max="41" width="7.5" customWidth="1"/>
    <col min="42" max="42" width="4.1640625" customWidth="1"/>
    <col min="43" max="43" width="1.6640625" customWidth="1"/>
    <col min="44" max="44" width="13.6640625" customWidth="1"/>
    <col min="45" max="46" width="25.83203125" hidden="1" customWidth="1"/>
    <col min="47" max="47" width="25" hidden="1" customWidth="1"/>
    <col min="48" max="52" width="21.6640625" hidden="1" customWidth="1"/>
    <col min="53" max="53" width="19.1640625" hidden="1" customWidth="1"/>
    <col min="54" max="54" width="25" hidden="1" customWidth="1"/>
    <col min="55" max="56" width="19.1640625" hidden="1" customWidth="1"/>
    <col min="57" max="57" width="66.5" customWidth="1"/>
    <col min="58" max="58" width="20.6640625" customWidth="1"/>
    <col min="59" max="59" width="30.83203125" customWidth="1"/>
    <col min="71" max="89" width="9.33203125" hidden="1"/>
  </cols>
  <sheetData>
    <row r="1" spans="1:73" ht="21.3" customHeight="1" x14ac:dyDescent="0.35">
      <c r="A1" s="7" t="s">
        <v>0</v>
      </c>
      <c r="B1" s="8"/>
      <c r="C1" s="8"/>
      <c r="D1" s="9" t="s">
        <v>1</v>
      </c>
      <c r="E1" s="8"/>
      <c r="F1" s="8"/>
      <c r="G1" s="8"/>
      <c r="H1" s="8"/>
      <c r="I1" s="8"/>
      <c r="J1" s="8"/>
      <c r="K1" s="10" t="s">
        <v>2</v>
      </c>
      <c r="L1" s="10"/>
      <c r="M1" s="10"/>
      <c r="N1" s="10"/>
      <c r="O1" s="10"/>
      <c r="P1" s="10"/>
      <c r="Q1" s="10"/>
      <c r="R1" s="10"/>
      <c r="S1" s="10"/>
      <c r="T1" s="8"/>
      <c r="U1" s="8"/>
      <c r="V1" s="8"/>
      <c r="W1" s="10" t="s">
        <v>3</v>
      </c>
      <c r="X1" s="10"/>
      <c r="Y1" s="10"/>
      <c r="Z1" s="10"/>
      <c r="AA1" s="10"/>
      <c r="AB1" s="10"/>
      <c r="AC1" s="10"/>
      <c r="AD1" s="10"/>
      <c r="AE1" s="10"/>
      <c r="AF1" s="10"/>
      <c r="AG1" s="8"/>
      <c r="AH1" s="8"/>
      <c r="AI1" s="11"/>
      <c r="AJ1" s="11"/>
      <c r="AK1" s="11"/>
      <c r="AL1" s="11"/>
      <c r="AM1" s="11"/>
      <c r="AN1" s="11"/>
      <c r="AO1" s="11"/>
      <c r="AP1" s="11"/>
      <c r="AQ1" s="11"/>
      <c r="AR1" s="11"/>
      <c r="AS1" s="11"/>
      <c r="AT1" s="11"/>
      <c r="AU1" s="11"/>
      <c r="AV1" s="11"/>
      <c r="AW1" s="11"/>
      <c r="AX1" s="11"/>
      <c r="AY1" s="11"/>
      <c r="AZ1" s="11"/>
      <c r="BA1" s="12" t="s">
        <v>4</v>
      </c>
      <c r="BB1" s="12" t="s">
        <v>5</v>
      </c>
      <c r="BC1" s="11"/>
      <c r="BD1" s="11"/>
      <c r="BE1" s="11"/>
      <c r="BF1" s="11"/>
      <c r="BG1" s="11"/>
      <c r="BH1" s="11"/>
      <c r="BI1" s="11"/>
      <c r="BJ1" s="11"/>
      <c r="BK1" s="11"/>
      <c r="BL1" s="11"/>
      <c r="BM1" s="11"/>
      <c r="BN1" s="11"/>
      <c r="BO1" s="11"/>
      <c r="BP1" s="11"/>
      <c r="BQ1" s="11"/>
      <c r="BR1" s="11"/>
      <c r="BT1" s="13" t="s">
        <v>6</v>
      </c>
      <c r="BU1" s="13" t="s">
        <v>6</v>
      </c>
    </row>
    <row r="2" spans="1:73" ht="37" customHeight="1" x14ac:dyDescent="0.35">
      <c r="C2" s="156" t="s">
        <v>7</v>
      </c>
      <c r="D2" s="157"/>
      <c r="E2" s="157"/>
      <c r="F2" s="157"/>
      <c r="G2" s="157"/>
      <c r="H2" s="157"/>
      <c r="I2" s="157"/>
      <c r="J2" s="157"/>
      <c r="K2" s="157"/>
      <c r="L2" s="157"/>
      <c r="M2" s="157"/>
      <c r="N2" s="157"/>
      <c r="O2" s="157"/>
      <c r="P2" s="157"/>
      <c r="Q2" s="157"/>
      <c r="R2" s="157"/>
      <c r="S2" s="157"/>
      <c r="T2" s="157"/>
      <c r="U2" s="157"/>
      <c r="V2" s="157"/>
      <c r="W2" s="157"/>
      <c r="X2" s="157"/>
      <c r="Y2" s="157"/>
      <c r="Z2" s="157"/>
      <c r="AA2" s="157"/>
      <c r="AB2" s="157"/>
      <c r="AC2" s="157"/>
      <c r="AD2" s="157"/>
      <c r="AE2" s="157"/>
      <c r="AF2" s="157"/>
      <c r="AG2" s="157"/>
      <c r="AH2" s="157"/>
      <c r="AI2" s="157"/>
      <c r="AJ2" s="157"/>
      <c r="AK2" s="157"/>
      <c r="AL2" s="157"/>
      <c r="AM2" s="157"/>
      <c r="AN2" s="157"/>
      <c r="AO2" s="157"/>
      <c r="AP2" s="157"/>
      <c r="AR2" s="121" t="s">
        <v>8</v>
      </c>
      <c r="AS2" s="122"/>
      <c r="AT2" s="122"/>
      <c r="AU2" s="122"/>
      <c r="AV2" s="122"/>
      <c r="AW2" s="122"/>
      <c r="AX2" s="122"/>
      <c r="AY2" s="122"/>
      <c r="AZ2" s="122"/>
      <c r="BA2" s="122"/>
      <c r="BB2" s="122"/>
      <c r="BC2" s="122"/>
      <c r="BD2" s="122"/>
      <c r="BE2" s="122"/>
      <c r="BS2" s="14" t="s">
        <v>9</v>
      </c>
      <c r="BT2" s="14" t="s">
        <v>10</v>
      </c>
    </row>
    <row r="3" spans="1:73" ht="6.9" customHeight="1" x14ac:dyDescent="0.35">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7"/>
      <c r="BS3" s="14" t="s">
        <v>9</v>
      </c>
      <c r="BT3" s="14" t="s">
        <v>11</v>
      </c>
    </row>
    <row r="4" spans="1:73" ht="37" customHeight="1" x14ac:dyDescent="0.35">
      <c r="B4" s="18"/>
      <c r="C4" s="147" t="s">
        <v>12</v>
      </c>
      <c r="D4" s="148"/>
      <c r="E4" s="148"/>
      <c r="F4" s="148"/>
      <c r="G4" s="148"/>
      <c r="H4" s="148"/>
      <c r="I4" s="148"/>
      <c r="J4" s="148"/>
      <c r="K4" s="148"/>
      <c r="L4" s="148"/>
      <c r="M4" s="148"/>
      <c r="N4" s="148"/>
      <c r="O4" s="148"/>
      <c r="P4" s="148"/>
      <c r="Q4" s="148"/>
      <c r="R4" s="148"/>
      <c r="S4" s="148"/>
      <c r="T4" s="148"/>
      <c r="U4" s="148"/>
      <c r="V4" s="148"/>
      <c r="W4" s="148"/>
      <c r="X4" s="148"/>
      <c r="Y4" s="148"/>
      <c r="Z4" s="148"/>
      <c r="AA4" s="148"/>
      <c r="AB4" s="148"/>
      <c r="AC4" s="148"/>
      <c r="AD4" s="148"/>
      <c r="AE4" s="148"/>
      <c r="AF4" s="148"/>
      <c r="AG4" s="148"/>
      <c r="AH4" s="148"/>
      <c r="AI4" s="148"/>
      <c r="AJ4" s="148"/>
      <c r="AK4" s="148"/>
      <c r="AL4" s="148"/>
      <c r="AM4" s="148"/>
      <c r="AN4" s="148"/>
      <c r="AO4" s="148"/>
      <c r="AP4" s="148"/>
      <c r="AQ4" s="19"/>
      <c r="AS4" s="20" t="s">
        <v>13</v>
      </c>
      <c r="BS4" s="14" t="s">
        <v>14</v>
      </c>
    </row>
    <row r="5" spans="1:73" ht="14.4" customHeight="1" x14ac:dyDescent="0.35">
      <c r="B5" s="18"/>
      <c r="C5" s="21"/>
      <c r="D5" s="22" t="s">
        <v>15</v>
      </c>
      <c r="E5" s="21"/>
      <c r="F5" s="21"/>
      <c r="G5" s="21"/>
      <c r="H5" s="21"/>
      <c r="I5" s="21"/>
      <c r="J5" s="21"/>
      <c r="K5" s="158" t="s">
        <v>16</v>
      </c>
      <c r="L5" s="136"/>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c r="AP5" s="21"/>
      <c r="AQ5" s="19"/>
      <c r="BS5" s="14" t="s">
        <v>9</v>
      </c>
    </row>
    <row r="6" spans="1:73" ht="37" customHeight="1" x14ac:dyDescent="0.35">
      <c r="B6" s="18"/>
      <c r="C6" s="21"/>
      <c r="D6" s="24" t="s">
        <v>17</v>
      </c>
      <c r="E6" s="21"/>
      <c r="F6" s="21"/>
      <c r="G6" s="21"/>
      <c r="H6" s="21"/>
      <c r="I6" s="21"/>
      <c r="J6" s="21"/>
      <c r="K6" s="159" t="s">
        <v>18</v>
      </c>
      <c r="L6" s="136"/>
      <c r="M6" s="136"/>
      <c r="N6" s="136"/>
      <c r="O6" s="136"/>
      <c r="P6" s="136"/>
      <c r="Q6" s="136"/>
      <c r="R6" s="136"/>
      <c r="S6" s="136"/>
      <c r="T6" s="136"/>
      <c r="U6" s="136"/>
      <c r="V6" s="136"/>
      <c r="W6" s="136"/>
      <c r="X6" s="136"/>
      <c r="Y6" s="136"/>
      <c r="Z6" s="136"/>
      <c r="AA6" s="136"/>
      <c r="AB6" s="136"/>
      <c r="AC6" s="136"/>
      <c r="AD6" s="136"/>
      <c r="AE6" s="136"/>
      <c r="AF6" s="136"/>
      <c r="AG6" s="136"/>
      <c r="AH6" s="136"/>
      <c r="AI6" s="136"/>
      <c r="AJ6" s="136"/>
      <c r="AK6" s="136"/>
      <c r="AL6" s="136"/>
      <c r="AM6" s="136"/>
      <c r="AN6" s="136"/>
      <c r="AO6" s="136"/>
      <c r="AP6" s="21"/>
      <c r="AQ6" s="19"/>
      <c r="BS6" s="14" t="s">
        <v>9</v>
      </c>
    </row>
    <row r="7" spans="1:73" ht="14.4" customHeight="1" x14ac:dyDescent="0.35">
      <c r="B7" s="18"/>
      <c r="C7" s="21"/>
      <c r="D7" s="25" t="s">
        <v>19</v>
      </c>
      <c r="E7" s="21"/>
      <c r="F7" s="21"/>
      <c r="G7" s="21"/>
      <c r="H7" s="21"/>
      <c r="I7" s="21"/>
      <c r="J7" s="21"/>
      <c r="K7" s="23" t="s">
        <v>5</v>
      </c>
      <c r="L7" s="21"/>
      <c r="M7" s="21"/>
      <c r="N7" s="21"/>
      <c r="O7" s="21"/>
      <c r="P7" s="21"/>
      <c r="Q7" s="21"/>
      <c r="R7" s="21"/>
      <c r="S7" s="21"/>
      <c r="T7" s="21"/>
      <c r="U7" s="21"/>
      <c r="V7" s="21"/>
      <c r="W7" s="21"/>
      <c r="X7" s="21"/>
      <c r="Y7" s="21"/>
      <c r="Z7" s="21"/>
      <c r="AA7" s="21"/>
      <c r="AB7" s="21"/>
      <c r="AC7" s="21"/>
      <c r="AD7" s="21"/>
      <c r="AE7" s="21"/>
      <c r="AF7" s="21"/>
      <c r="AG7" s="21"/>
      <c r="AH7" s="21"/>
      <c r="AI7" s="21"/>
      <c r="AJ7" s="21"/>
      <c r="AK7" s="25" t="s">
        <v>20</v>
      </c>
      <c r="AL7" s="21"/>
      <c r="AM7" s="21"/>
      <c r="AN7" s="23" t="s">
        <v>5</v>
      </c>
      <c r="AO7" s="21"/>
      <c r="AP7" s="21"/>
      <c r="AQ7" s="19"/>
      <c r="BS7" s="14" t="s">
        <v>9</v>
      </c>
    </row>
    <row r="8" spans="1:73" ht="14.4" customHeight="1" x14ac:dyDescent="0.35">
      <c r="B8" s="18"/>
      <c r="C8" s="21"/>
      <c r="D8" s="25" t="s">
        <v>21</v>
      </c>
      <c r="E8" s="21"/>
      <c r="F8" s="21"/>
      <c r="G8" s="21"/>
      <c r="H8" s="21"/>
      <c r="I8" s="21"/>
      <c r="J8" s="21"/>
      <c r="K8" s="23" t="s">
        <v>22</v>
      </c>
      <c r="L8" s="21"/>
      <c r="M8" s="21"/>
      <c r="N8" s="21"/>
      <c r="O8" s="21"/>
      <c r="P8" s="21"/>
      <c r="Q8" s="21"/>
      <c r="R8" s="21"/>
      <c r="S8" s="21"/>
      <c r="T8" s="21"/>
      <c r="U8" s="21"/>
      <c r="V8" s="21"/>
      <c r="W8" s="21"/>
      <c r="X8" s="21"/>
      <c r="Y8" s="21"/>
      <c r="Z8" s="21"/>
      <c r="AA8" s="21"/>
      <c r="AB8" s="21"/>
      <c r="AC8" s="21"/>
      <c r="AD8" s="21"/>
      <c r="AE8" s="21"/>
      <c r="AF8" s="21"/>
      <c r="AG8" s="21"/>
      <c r="AH8" s="21"/>
      <c r="AI8" s="21"/>
      <c r="AJ8" s="21"/>
      <c r="AK8" s="25" t="s">
        <v>23</v>
      </c>
      <c r="AL8" s="21"/>
      <c r="AM8" s="21"/>
      <c r="AN8" s="165"/>
      <c r="AO8" s="21"/>
      <c r="AP8" s="21"/>
      <c r="AQ8" s="19"/>
      <c r="BS8" s="14" t="s">
        <v>9</v>
      </c>
    </row>
    <row r="9" spans="1:73" ht="14.4" customHeight="1" x14ac:dyDescent="0.35">
      <c r="B9" s="18"/>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19"/>
      <c r="BS9" s="14" t="s">
        <v>9</v>
      </c>
    </row>
    <row r="10" spans="1:73" ht="14.4" customHeight="1" x14ac:dyDescent="0.35">
      <c r="B10" s="18"/>
      <c r="C10" s="21"/>
      <c r="D10" s="25" t="s">
        <v>24</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5" t="s">
        <v>25</v>
      </c>
      <c r="AL10" s="21"/>
      <c r="AM10" s="21"/>
      <c r="AN10" s="23" t="s">
        <v>5</v>
      </c>
      <c r="AO10" s="21"/>
      <c r="AP10" s="21"/>
      <c r="AQ10" s="19"/>
      <c r="BS10" s="14" t="s">
        <v>9</v>
      </c>
    </row>
    <row r="11" spans="1:73" ht="18.5" customHeight="1" x14ac:dyDescent="0.35">
      <c r="B11" s="18"/>
      <c r="C11" s="21"/>
      <c r="D11" s="21"/>
      <c r="E11" s="23" t="s">
        <v>26</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5" t="s">
        <v>27</v>
      </c>
      <c r="AL11" s="21"/>
      <c r="AM11" s="21"/>
      <c r="AN11" s="23" t="s">
        <v>5</v>
      </c>
      <c r="AO11" s="21"/>
      <c r="AP11" s="21"/>
      <c r="AQ11" s="19"/>
      <c r="BS11" s="14" t="s">
        <v>9</v>
      </c>
    </row>
    <row r="12" spans="1:73" ht="6.9" customHeight="1" x14ac:dyDescent="0.35">
      <c r="B12" s="18"/>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19"/>
      <c r="BS12" s="14" t="s">
        <v>9</v>
      </c>
    </row>
    <row r="13" spans="1:73" ht="14.4" customHeight="1" x14ac:dyDescent="0.35">
      <c r="B13" s="18"/>
      <c r="C13" s="21"/>
      <c r="D13" s="25" t="s">
        <v>28</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5" t="s">
        <v>25</v>
      </c>
      <c r="AL13" s="21"/>
      <c r="AM13" s="21"/>
      <c r="AN13" s="162"/>
      <c r="AO13" s="21"/>
      <c r="AP13" s="21"/>
      <c r="AQ13" s="19"/>
      <c r="BS13" s="14" t="s">
        <v>9</v>
      </c>
    </row>
    <row r="14" spans="1:73" x14ac:dyDescent="0.35">
      <c r="B14" s="18"/>
      <c r="C14" s="21"/>
      <c r="D14" s="21"/>
      <c r="E14" s="162"/>
      <c r="F14" s="163"/>
      <c r="G14" s="163"/>
      <c r="H14" s="163"/>
      <c r="I14" s="163"/>
      <c r="J14" s="163"/>
      <c r="K14" s="163"/>
      <c r="L14" s="163"/>
      <c r="M14" s="163"/>
      <c r="N14" s="163"/>
      <c r="O14" s="163"/>
      <c r="P14" s="163"/>
      <c r="Q14" s="163"/>
      <c r="R14" s="163"/>
      <c r="S14" s="163"/>
      <c r="T14" s="163"/>
      <c r="U14" s="163"/>
      <c r="V14" s="163"/>
      <c r="W14" s="163"/>
      <c r="X14" s="21"/>
      <c r="Y14" s="21"/>
      <c r="Z14" s="21"/>
      <c r="AA14" s="21"/>
      <c r="AB14" s="21"/>
      <c r="AC14" s="21"/>
      <c r="AD14" s="21"/>
      <c r="AE14" s="21"/>
      <c r="AF14" s="21"/>
      <c r="AG14" s="21"/>
      <c r="AH14" s="21"/>
      <c r="AI14" s="21"/>
      <c r="AJ14" s="21"/>
      <c r="AK14" s="25" t="s">
        <v>27</v>
      </c>
      <c r="AL14" s="21"/>
      <c r="AM14" s="21"/>
      <c r="AN14" s="162"/>
      <c r="AO14" s="21"/>
      <c r="AP14" s="21"/>
      <c r="AQ14" s="19"/>
      <c r="BS14" s="14" t="s">
        <v>9</v>
      </c>
    </row>
    <row r="15" spans="1:73" ht="6.9" customHeight="1" x14ac:dyDescent="0.35">
      <c r="B15" s="18"/>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19"/>
      <c r="BS15" s="14" t="s">
        <v>6</v>
      </c>
    </row>
    <row r="16" spans="1:73" ht="14.4" customHeight="1" x14ac:dyDescent="0.35">
      <c r="B16" s="18"/>
      <c r="C16" s="21"/>
      <c r="D16" s="25" t="s">
        <v>29</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5" t="s">
        <v>25</v>
      </c>
      <c r="AL16" s="21"/>
      <c r="AM16" s="21"/>
      <c r="AN16" s="23" t="s">
        <v>5</v>
      </c>
      <c r="AO16" s="21"/>
      <c r="AP16" s="21"/>
      <c r="AQ16" s="19"/>
      <c r="BS16" s="14" t="s">
        <v>6</v>
      </c>
    </row>
    <row r="17" spans="2:71" ht="18.5" customHeight="1" x14ac:dyDescent="0.35">
      <c r="B17" s="18"/>
      <c r="C17" s="21"/>
      <c r="D17" s="21"/>
      <c r="E17" s="23" t="s">
        <v>30</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5" t="s">
        <v>27</v>
      </c>
      <c r="AL17" s="21"/>
      <c r="AM17" s="21"/>
      <c r="AN17" s="23" t="s">
        <v>5</v>
      </c>
      <c r="AO17" s="21"/>
      <c r="AP17" s="21"/>
      <c r="AQ17" s="19"/>
      <c r="BS17" s="14" t="s">
        <v>31</v>
      </c>
    </row>
    <row r="18" spans="2:71" ht="6.9" customHeight="1" x14ac:dyDescent="0.35">
      <c r="B18" s="18"/>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19"/>
      <c r="BS18" s="14" t="s">
        <v>9</v>
      </c>
    </row>
    <row r="19" spans="2:71" ht="14.4" customHeight="1" x14ac:dyDescent="0.35">
      <c r="B19" s="18"/>
      <c r="C19" s="21"/>
      <c r="D19" s="25" t="s">
        <v>32</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5" t="s">
        <v>25</v>
      </c>
      <c r="AL19" s="21"/>
      <c r="AM19" s="21"/>
      <c r="AN19" s="23" t="s">
        <v>5</v>
      </c>
      <c r="AO19" s="21"/>
      <c r="AP19" s="21"/>
      <c r="AQ19" s="19"/>
      <c r="BS19" s="14" t="s">
        <v>9</v>
      </c>
    </row>
    <row r="20" spans="2:71" ht="18.5" customHeight="1" x14ac:dyDescent="0.35">
      <c r="B20" s="18"/>
      <c r="C20" s="21"/>
      <c r="D20" s="164"/>
      <c r="E20" s="23" t="s">
        <v>33</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5" t="s">
        <v>27</v>
      </c>
      <c r="AL20" s="21"/>
      <c r="AM20" s="21"/>
      <c r="AN20" s="23" t="s">
        <v>5</v>
      </c>
      <c r="AO20" s="21"/>
      <c r="AP20" s="21"/>
      <c r="AQ20" s="19"/>
    </row>
    <row r="21" spans="2:71" ht="6.9" customHeight="1" x14ac:dyDescent="0.35">
      <c r="B21" s="18"/>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19"/>
    </row>
    <row r="22" spans="2:71" x14ac:dyDescent="0.35">
      <c r="B22" s="18"/>
      <c r="C22" s="21"/>
      <c r="D22" s="25" t="s">
        <v>34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19"/>
    </row>
    <row r="23" spans="2:71" ht="22.6" customHeight="1" x14ac:dyDescent="0.35">
      <c r="B23" s="18"/>
      <c r="C23" s="21"/>
      <c r="D23" s="21"/>
      <c r="E23" s="160" t="s">
        <v>5</v>
      </c>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60"/>
      <c r="AI23" s="160"/>
      <c r="AJ23" s="160"/>
      <c r="AK23" s="160"/>
      <c r="AL23" s="160"/>
      <c r="AM23" s="160"/>
      <c r="AN23" s="160"/>
      <c r="AO23" s="21"/>
      <c r="AP23" s="21"/>
      <c r="AQ23" s="19"/>
    </row>
    <row r="24" spans="2:71" ht="6.9" customHeight="1" x14ac:dyDescent="0.35">
      <c r="B24" s="18"/>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19"/>
    </row>
    <row r="25" spans="2:71" ht="6.9" customHeight="1" x14ac:dyDescent="0.35">
      <c r="B25" s="18"/>
      <c r="C25" s="21"/>
      <c r="D25" s="26"/>
      <c r="E25" s="26"/>
      <c r="F25" s="26"/>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c r="AK25" s="26"/>
      <c r="AL25" s="26"/>
      <c r="AM25" s="26"/>
      <c r="AN25" s="26"/>
      <c r="AO25" s="26"/>
      <c r="AP25" s="21"/>
      <c r="AQ25" s="19"/>
    </row>
    <row r="26" spans="2:71" ht="14.4" customHeight="1" x14ac:dyDescent="0.35">
      <c r="B26" s="18"/>
      <c r="C26" s="21"/>
      <c r="D26" s="27" t="s">
        <v>35</v>
      </c>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135">
        <f>ROUND(AG87,2)</f>
        <v>0</v>
      </c>
      <c r="AL26" s="136"/>
      <c r="AM26" s="136"/>
      <c r="AN26" s="136"/>
      <c r="AO26" s="136"/>
      <c r="AP26" s="21"/>
      <c r="AQ26" s="19"/>
    </row>
    <row r="27" spans="2:71" ht="14.4" customHeight="1" x14ac:dyDescent="0.35">
      <c r="B27" s="18"/>
      <c r="C27" s="21"/>
      <c r="D27" s="27" t="s">
        <v>36</v>
      </c>
      <c r="E27" s="21"/>
      <c r="F27" s="21"/>
      <c r="G27" s="21"/>
      <c r="H27" s="21"/>
      <c r="I27" s="21"/>
      <c r="J27" s="21"/>
      <c r="K27" s="21"/>
      <c r="L27" s="21"/>
      <c r="M27" s="21"/>
      <c r="N27" s="21"/>
      <c r="O27" s="21"/>
      <c r="P27" s="21"/>
      <c r="Q27" s="21"/>
      <c r="R27" s="21"/>
      <c r="S27" s="21"/>
      <c r="T27" s="21"/>
      <c r="U27" s="21"/>
      <c r="V27" s="21"/>
      <c r="W27" s="21"/>
      <c r="X27" s="21"/>
      <c r="Y27" s="21"/>
      <c r="Z27" s="21"/>
      <c r="AA27" s="21"/>
      <c r="AB27" s="21"/>
      <c r="AC27" s="21"/>
      <c r="AD27" s="21"/>
      <c r="AE27" s="21"/>
      <c r="AF27" s="21"/>
      <c r="AG27" s="21"/>
      <c r="AH27" s="21"/>
      <c r="AI27" s="21"/>
      <c r="AJ27" s="21"/>
      <c r="AK27" s="135">
        <f>ROUND(AG99,2)</f>
        <v>0</v>
      </c>
      <c r="AL27" s="135"/>
      <c r="AM27" s="135"/>
      <c r="AN27" s="135"/>
      <c r="AO27" s="135"/>
      <c r="AP27" s="21"/>
      <c r="AQ27" s="19"/>
    </row>
    <row r="28" spans="2:71" s="1" customFormat="1" ht="6.9" customHeight="1" x14ac:dyDescent="0.35">
      <c r="B28" s="28"/>
      <c r="C28" s="29"/>
      <c r="D28" s="29"/>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29"/>
      <c r="AJ28" s="29"/>
      <c r="AK28" s="29"/>
      <c r="AL28" s="29"/>
      <c r="AM28" s="29"/>
      <c r="AN28" s="29"/>
      <c r="AO28" s="29"/>
      <c r="AP28" s="29"/>
      <c r="AQ28" s="30"/>
    </row>
    <row r="29" spans="2:71" s="1" customFormat="1" ht="26.05" customHeight="1" x14ac:dyDescent="0.35">
      <c r="B29" s="28"/>
      <c r="C29" s="29"/>
      <c r="D29" s="31" t="s">
        <v>37</v>
      </c>
      <c r="E29" s="32"/>
      <c r="F29" s="32"/>
      <c r="G29" s="32"/>
      <c r="H29" s="32"/>
      <c r="I29" s="32"/>
      <c r="J29" s="32"/>
      <c r="K29" s="32"/>
      <c r="L29" s="32"/>
      <c r="M29" s="32"/>
      <c r="N29" s="32"/>
      <c r="O29" s="32"/>
      <c r="P29" s="32"/>
      <c r="Q29" s="32"/>
      <c r="R29" s="32"/>
      <c r="S29" s="32"/>
      <c r="T29" s="32"/>
      <c r="U29" s="32"/>
      <c r="V29" s="32"/>
      <c r="W29" s="32"/>
      <c r="X29" s="32"/>
      <c r="Y29" s="32"/>
      <c r="Z29" s="32"/>
      <c r="AA29" s="32"/>
      <c r="AB29" s="32"/>
      <c r="AC29" s="32"/>
      <c r="AD29" s="32"/>
      <c r="AE29" s="32"/>
      <c r="AF29" s="32"/>
      <c r="AG29" s="32"/>
      <c r="AH29" s="32"/>
      <c r="AI29" s="32"/>
      <c r="AJ29" s="32"/>
      <c r="AK29" s="154">
        <f>ROUND(AK26+AK27,2)</f>
        <v>0</v>
      </c>
      <c r="AL29" s="155"/>
      <c r="AM29" s="155"/>
      <c r="AN29" s="155"/>
      <c r="AO29" s="155"/>
      <c r="AP29" s="29"/>
      <c r="AQ29" s="30"/>
    </row>
    <row r="30" spans="2:71" s="1" customFormat="1" ht="6.9" customHeight="1" x14ac:dyDescent="0.35">
      <c r="B30" s="28"/>
      <c r="C30" s="29"/>
      <c r="D30" s="29"/>
      <c r="E30" s="29"/>
      <c r="F30" s="29"/>
      <c r="G30" s="29"/>
      <c r="H30" s="29"/>
      <c r="I30" s="29"/>
      <c r="J30" s="29"/>
      <c r="K30" s="29"/>
      <c r="L30" s="29"/>
      <c r="M30" s="29"/>
      <c r="N30" s="29"/>
      <c r="O30" s="29"/>
      <c r="P30" s="29"/>
      <c r="Q30" s="29"/>
      <c r="R30" s="29"/>
      <c r="S30" s="29"/>
      <c r="T30" s="29"/>
      <c r="U30" s="29"/>
      <c r="V30" s="29"/>
      <c r="W30" s="29"/>
      <c r="X30" s="29"/>
      <c r="Y30" s="29"/>
      <c r="Z30" s="29"/>
      <c r="AA30" s="29"/>
      <c r="AB30" s="29"/>
      <c r="AC30" s="29"/>
      <c r="AD30" s="29"/>
      <c r="AE30" s="29"/>
      <c r="AF30" s="29"/>
      <c r="AG30" s="29"/>
      <c r="AH30" s="29"/>
      <c r="AI30" s="29"/>
      <c r="AJ30" s="29"/>
      <c r="AK30" s="29"/>
      <c r="AL30" s="29"/>
      <c r="AM30" s="29"/>
      <c r="AN30" s="29"/>
      <c r="AO30" s="29"/>
      <c r="AP30" s="29"/>
      <c r="AQ30" s="30"/>
    </row>
    <row r="31" spans="2:71" s="2" customFormat="1" ht="14.4" customHeight="1" x14ac:dyDescent="0.35">
      <c r="B31" s="33"/>
      <c r="C31" s="34"/>
      <c r="D31" s="35" t="s">
        <v>38</v>
      </c>
      <c r="E31" s="34"/>
      <c r="F31" s="35" t="s">
        <v>39</v>
      </c>
      <c r="G31" s="34"/>
      <c r="H31" s="34"/>
      <c r="I31" s="34"/>
      <c r="J31" s="34"/>
      <c r="K31" s="34"/>
      <c r="L31" s="151">
        <v>0.21</v>
      </c>
      <c r="M31" s="152"/>
      <c r="N31" s="152"/>
      <c r="O31" s="152"/>
      <c r="P31" s="34"/>
      <c r="Q31" s="34"/>
      <c r="R31" s="34"/>
      <c r="S31" s="34"/>
      <c r="T31" s="36" t="s">
        <v>40</v>
      </c>
      <c r="U31" s="34"/>
      <c r="V31" s="34"/>
      <c r="W31" s="153">
        <f>ROUND(AZ87+SUM(CD100),2)</f>
        <v>0</v>
      </c>
      <c r="X31" s="152"/>
      <c r="Y31" s="152"/>
      <c r="Z31" s="152"/>
      <c r="AA31" s="152"/>
      <c r="AB31" s="152"/>
      <c r="AC31" s="152"/>
      <c r="AD31" s="152"/>
      <c r="AE31" s="152"/>
      <c r="AF31" s="34"/>
      <c r="AG31" s="34"/>
      <c r="AH31" s="34"/>
      <c r="AI31" s="34"/>
      <c r="AJ31" s="34"/>
      <c r="AK31" s="153">
        <f>ROUND(AV87+SUM(BY100),2)</f>
        <v>0</v>
      </c>
      <c r="AL31" s="152"/>
      <c r="AM31" s="152"/>
      <c r="AN31" s="152"/>
      <c r="AO31" s="152"/>
      <c r="AP31" s="34"/>
      <c r="AQ31" s="37"/>
    </row>
    <row r="32" spans="2:71" s="2" customFormat="1" ht="14.4" customHeight="1" x14ac:dyDescent="0.35">
      <c r="B32" s="33"/>
      <c r="C32" s="34"/>
      <c r="D32" s="34"/>
      <c r="E32" s="34"/>
      <c r="F32" s="35" t="s">
        <v>41</v>
      </c>
      <c r="G32" s="34"/>
      <c r="H32" s="34"/>
      <c r="I32" s="34"/>
      <c r="J32" s="34"/>
      <c r="K32" s="34"/>
      <c r="L32" s="151">
        <v>0.15</v>
      </c>
      <c r="M32" s="152"/>
      <c r="N32" s="152"/>
      <c r="O32" s="152"/>
      <c r="P32" s="34"/>
      <c r="Q32" s="34"/>
      <c r="R32" s="34"/>
      <c r="S32" s="34"/>
      <c r="T32" s="36" t="s">
        <v>40</v>
      </c>
      <c r="U32" s="34"/>
      <c r="V32" s="34"/>
      <c r="W32" s="153">
        <f>ROUND(BA87+SUM(CE100),2)</f>
        <v>0</v>
      </c>
      <c r="X32" s="152"/>
      <c r="Y32" s="152"/>
      <c r="Z32" s="152"/>
      <c r="AA32" s="152"/>
      <c r="AB32" s="152"/>
      <c r="AC32" s="152"/>
      <c r="AD32" s="152"/>
      <c r="AE32" s="152"/>
      <c r="AF32" s="34"/>
      <c r="AG32" s="34"/>
      <c r="AH32" s="34"/>
      <c r="AI32" s="34"/>
      <c r="AJ32" s="34"/>
      <c r="AK32" s="153">
        <f>ROUND(AW87+SUM(BZ100),2)</f>
        <v>0</v>
      </c>
      <c r="AL32" s="152"/>
      <c r="AM32" s="152"/>
      <c r="AN32" s="152"/>
      <c r="AO32" s="152"/>
      <c r="AP32" s="34"/>
      <c r="AQ32" s="37"/>
    </row>
    <row r="33" spans="2:43" s="2" customFormat="1" ht="14.4" hidden="1" customHeight="1" x14ac:dyDescent="0.35">
      <c r="B33" s="33"/>
      <c r="C33" s="34"/>
      <c r="D33" s="34"/>
      <c r="E33" s="34"/>
      <c r="F33" s="35" t="s">
        <v>42</v>
      </c>
      <c r="G33" s="34"/>
      <c r="H33" s="34"/>
      <c r="I33" s="34"/>
      <c r="J33" s="34"/>
      <c r="K33" s="34"/>
      <c r="L33" s="151">
        <v>0.21</v>
      </c>
      <c r="M33" s="152"/>
      <c r="N33" s="152"/>
      <c r="O33" s="152"/>
      <c r="P33" s="34"/>
      <c r="Q33" s="34"/>
      <c r="R33" s="34"/>
      <c r="S33" s="34"/>
      <c r="T33" s="36" t="s">
        <v>40</v>
      </c>
      <c r="U33" s="34"/>
      <c r="V33" s="34"/>
      <c r="W33" s="153">
        <f>ROUND(BB87+SUM(CF100),2)</f>
        <v>0</v>
      </c>
      <c r="X33" s="152"/>
      <c r="Y33" s="152"/>
      <c r="Z33" s="152"/>
      <c r="AA33" s="152"/>
      <c r="AB33" s="152"/>
      <c r="AC33" s="152"/>
      <c r="AD33" s="152"/>
      <c r="AE33" s="152"/>
      <c r="AF33" s="34"/>
      <c r="AG33" s="34"/>
      <c r="AH33" s="34"/>
      <c r="AI33" s="34"/>
      <c r="AJ33" s="34"/>
      <c r="AK33" s="153">
        <v>0</v>
      </c>
      <c r="AL33" s="152"/>
      <c r="AM33" s="152"/>
      <c r="AN33" s="152"/>
      <c r="AO33" s="152"/>
      <c r="AP33" s="34"/>
      <c r="AQ33" s="37"/>
    </row>
    <row r="34" spans="2:43" s="2" customFormat="1" ht="14.4" hidden="1" customHeight="1" x14ac:dyDescent="0.35">
      <c r="B34" s="33"/>
      <c r="C34" s="34"/>
      <c r="D34" s="34"/>
      <c r="E34" s="34"/>
      <c r="F34" s="35" t="s">
        <v>43</v>
      </c>
      <c r="G34" s="34"/>
      <c r="H34" s="34"/>
      <c r="I34" s="34"/>
      <c r="J34" s="34"/>
      <c r="K34" s="34"/>
      <c r="L34" s="151">
        <v>0.15</v>
      </c>
      <c r="M34" s="152"/>
      <c r="N34" s="152"/>
      <c r="O34" s="152"/>
      <c r="P34" s="34"/>
      <c r="Q34" s="34"/>
      <c r="R34" s="34"/>
      <c r="S34" s="34"/>
      <c r="T34" s="36" t="s">
        <v>40</v>
      </c>
      <c r="U34" s="34"/>
      <c r="V34" s="34"/>
      <c r="W34" s="153">
        <f>ROUND(BC87+SUM(CG100),2)</f>
        <v>0</v>
      </c>
      <c r="X34" s="152"/>
      <c r="Y34" s="152"/>
      <c r="Z34" s="152"/>
      <c r="AA34" s="152"/>
      <c r="AB34" s="152"/>
      <c r="AC34" s="152"/>
      <c r="AD34" s="152"/>
      <c r="AE34" s="152"/>
      <c r="AF34" s="34"/>
      <c r="AG34" s="34"/>
      <c r="AH34" s="34"/>
      <c r="AI34" s="34"/>
      <c r="AJ34" s="34"/>
      <c r="AK34" s="153">
        <v>0</v>
      </c>
      <c r="AL34" s="152"/>
      <c r="AM34" s="152"/>
      <c r="AN34" s="152"/>
      <c r="AO34" s="152"/>
      <c r="AP34" s="34"/>
      <c r="AQ34" s="37"/>
    </row>
    <row r="35" spans="2:43" s="2" customFormat="1" ht="14.4" hidden="1" customHeight="1" x14ac:dyDescent="0.35">
      <c r="B35" s="33"/>
      <c r="C35" s="34"/>
      <c r="D35" s="34"/>
      <c r="E35" s="34"/>
      <c r="F35" s="35" t="s">
        <v>44</v>
      </c>
      <c r="G35" s="34"/>
      <c r="H35" s="34"/>
      <c r="I35" s="34"/>
      <c r="J35" s="34"/>
      <c r="K35" s="34"/>
      <c r="L35" s="151">
        <v>0</v>
      </c>
      <c r="M35" s="152"/>
      <c r="N35" s="152"/>
      <c r="O35" s="152"/>
      <c r="P35" s="34"/>
      <c r="Q35" s="34"/>
      <c r="R35" s="34"/>
      <c r="S35" s="34"/>
      <c r="T35" s="36" t="s">
        <v>40</v>
      </c>
      <c r="U35" s="34"/>
      <c r="V35" s="34"/>
      <c r="W35" s="153">
        <f>ROUND(BD87+SUM(CH100),2)</f>
        <v>0</v>
      </c>
      <c r="X35" s="152"/>
      <c r="Y35" s="152"/>
      <c r="Z35" s="152"/>
      <c r="AA35" s="152"/>
      <c r="AB35" s="152"/>
      <c r="AC35" s="152"/>
      <c r="AD35" s="152"/>
      <c r="AE35" s="152"/>
      <c r="AF35" s="34"/>
      <c r="AG35" s="34"/>
      <c r="AH35" s="34"/>
      <c r="AI35" s="34"/>
      <c r="AJ35" s="34"/>
      <c r="AK35" s="153">
        <v>0</v>
      </c>
      <c r="AL35" s="152"/>
      <c r="AM35" s="152"/>
      <c r="AN35" s="152"/>
      <c r="AO35" s="152"/>
      <c r="AP35" s="34"/>
      <c r="AQ35" s="37"/>
    </row>
    <row r="36" spans="2:43" s="1" customFormat="1" ht="6.9" customHeight="1" x14ac:dyDescent="0.35">
      <c r="B36" s="28"/>
      <c r="C36" s="29"/>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29"/>
      <c r="AJ36" s="29"/>
      <c r="AK36" s="29"/>
      <c r="AL36" s="29"/>
      <c r="AM36" s="29"/>
      <c r="AN36" s="29"/>
      <c r="AO36" s="29"/>
      <c r="AP36" s="29"/>
      <c r="AQ36" s="30"/>
    </row>
    <row r="37" spans="2:43" s="1" customFormat="1" ht="26.05" customHeight="1" x14ac:dyDescent="0.35">
      <c r="B37" s="28"/>
      <c r="C37" s="38"/>
      <c r="D37" s="39" t="s">
        <v>45</v>
      </c>
      <c r="E37" s="40"/>
      <c r="F37" s="40"/>
      <c r="G37" s="40"/>
      <c r="H37" s="40"/>
      <c r="I37" s="40"/>
      <c r="J37" s="40"/>
      <c r="K37" s="40"/>
      <c r="L37" s="40"/>
      <c r="M37" s="40"/>
      <c r="N37" s="40"/>
      <c r="O37" s="40"/>
      <c r="P37" s="40"/>
      <c r="Q37" s="40"/>
      <c r="R37" s="40"/>
      <c r="S37" s="40"/>
      <c r="T37" s="41" t="s">
        <v>46</v>
      </c>
      <c r="U37" s="40"/>
      <c r="V37" s="40"/>
      <c r="W37" s="40"/>
      <c r="X37" s="144" t="s">
        <v>47</v>
      </c>
      <c r="Y37" s="145"/>
      <c r="Z37" s="145"/>
      <c r="AA37" s="145"/>
      <c r="AB37" s="145"/>
      <c r="AC37" s="40"/>
      <c r="AD37" s="40"/>
      <c r="AE37" s="40"/>
      <c r="AF37" s="40"/>
      <c r="AG37" s="40"/>
      <c r="AH37" s="40"/>
      <c r="AI37" s="40"/>
      <c r="AJ37" s="40"/>
      <c r="AK37" s="146">
        <f>SUM(AK29:AK35)</f>
        <v>0</v>
      </c>
      <c r="AL37" s="145"/>
      <c r="AM37" s="145"/>
      <c r="AN37" s="145"/>
      <c r="AO37" s="145"/>
      <c r="AP37" s="120"/>
      <c r="AQ37" s="30"/>
    </row>
    <row r="38" spans="2:43" s="1" customFormat="1" ht="14.4" customHeight="1" x14ac:dyDescent="0.35">
      <c r="B38" s="28"/>
      <c r="C38" s="29"/>
      <c r="D38" s="29"/>
      <c r="E38" s="29"/>
      <c r="F38" s="29"/>
      <c r="G38" s="29"/>
      <c r="H38" s="29"/>
      <c r="I38" s="29"/>
      <c r="J38" s="29"/>
      <c r="K38" s="29"/>
      <c r="L38" s="29"/>
      <c r="M38" s="29"/>
      <c r="N38" s="29"/>
      <c r="O38" s="29"/>
      <c r="P38" s="29"/>
      <c r="Q38" s="29"/>
      <c r="R38" s="29"/>
      <c r="S38" s="29"/>
      <c r="T38" s="29"/>
      <c r="U38" s="29"/>
      <c r="V38" s="29"/>
      <c r="W38" s="29"/>
      <c r="X38" s="29"/>
      <c r="Y38" s="29"/>
      <c r="Z38" s="29"/>
      <c r="AA38" s="29"/>
      <c r="AB38" s="29"/>
      <c r="AC38" s="29"/>
      <c r="AD38" s="29"/>
      <c r="AE38" s="29"/>
      <c r="AF38" s="29"/>
      <c r="AG38" s="29"/>
      <c r="AH38" s="29"/>
      <c r="AI38" s="29"/>
      <c r="AJ38" s="29"/>
      <c r="AK38" s="29"/>
      <c r="AL38" s="29"/>
      <c r="AM38" s="29"/>
      <c r="AN38" s="29"/>
      <c r="AO38" s="29"/>
      <c r="AP38" s="29"/>
      <c r="AQ38" s="30"/>
    </row>
    <row r="39" spans="2:43" x14ac:dyDescent="0.35">
      <c r="B39" s="18"/>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19"/>
    </row>
    <row r="40" spans="2:43" x14ac:dyDescent="0.35">
      <c r="B40" s="18"/>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19"/>
    </row>
    <row r="41" spans="2:43" x14ac:dyDescent="0.35">
      <c r="B41" s="18"/>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19"/>
    </row>
    <row r="42" spans="2:43" x14ac:dyDescent="0.35">
      <c r="B42" s="18"/>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19"/>
    </row>
    <row r="43" spans="2:43" x14ac:dyDescent="0.35">
      <c r="B43" s="18"/>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19"/>
    </row>
    <row r="44" spans="2:43" x14ac:dyDescent="0.35">
      <c r="B44" s="18"/>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19"/>
    </row>
    <row r="45" spans="2:43" x14ac:dyDescent="0.35">
      <c r="B45" s="18"/>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19"/>
    </row>
    <row r="46" spans="2:43" x14ac:dyDescent="0.35">
      <c r="B46" s="18"/>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19"/>
    </row>
    <row r="47" spans="2:43" x14ac:dyDescent="0.35">
      <c r="B47" s="18"/>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19"/>
    </row>
    <row r="48" spans="2:43" x14ac:dyDescent="0.35">
      <c r="B48" s="18"/>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19"/>
    </row>
    <row r="49" spans="2:43" s="1" customFormat="1" ht="14.4" x14ac:dyDescent="0.35">
      <c r="B49" s="28"/>
      <c r="C49" s="29"/>
      <c r="D49" s="42" t="s">
        <v>48</v>
      </c>
      <c r="E49" s="43"/>
      <c r="F49" s="43"/>
      <c r="G49" s="43"/>
      <c r="H49" s="43"/>
      <c r="I49" s="43"/>
      <c r="J49" s="43"/>
      <c r="K49" s="43"/>
      <c r="L49" s="43"/>
      <c r="M49" s="43"/>
      <c r="N49" s="43"/>
      <c r="O49" s="43"/>
      <c r="P49" s="43"/>
      <c r="Q49" s="43"/>
      <c r="R49" s="43"/>
      <c r="S49" s="43"/>
      <c r="T49" s="43"/>
      <c r="U49" s="43"/>
      <c r="V49" s="43"/>
      <c r="W49" s="43"/>
      <c r="X49" s="43"/>
      <c r="Y49" s="43"/>
      <c r="Z49" s="44"/>
      <c r="AA49" s="29"/>
      <c r="AB49" s="29"/>
      <c r="AC49" s="42" t="s">
        <v>49</v>
      </c>
      <c r="AD49" s="43"/>
      <c r="AE49" s="43"/>
      <c r="AF49" s="43"/>
      <c r="AG49" s="43"/>
      <c r="AH49" s="43"/>
      <c r="AI49" s="43"/>
      <c r="AJ49" s="43"/>
      <c r="AK49" s="43"/>
      <c r="AL49" s="43"/>
      <c r="AM49" s="43"/>
      <c r="AN49" s="43"/>
      <c r="AO49" s="44"/>
      <c r="AP49" s="29"/>
      <c r="AQ49" s="30"/>
    </row>
    <row r="50" spans="2:43" x14ac:dyDescent="0.35">
      <c r="B50" s="18"/>
      <c r="C50" s="21"/>
      <c r="D50" s="45"/>
      <c r="E50" s="21"/>
      <c r="F50" s="21"/>
      <c r="G50" s="21"/>
      <c r="H50" s="21"/>
      <c r="I50" s="21"/>
      <c r="J50" s="21"/>
      <c r="K50" s="21"/>
      <c r="L50" s="21"/>
      <c r="M50" s="21"/>
      <c r="N50" s="21"/>
      <c r="O50" s="21"/>
      <c r="P50" s="21"/>
      <c r="Q50" s="21"/>
      <c r="R50" s="21"/>
      <c r="S50" s="21"/>
      <c r="T50" s="21"/>
      <c r="U50" s="21"/>
      <c r="V50" s="21"/>
      <c r="W50" s="21"/>
      <c r="X50" s="21"/>
      <c r="Y50" s="21"/>
      <c r="Z50" s="46"/>
      <c r="AA50" s="21"/>
      <c r="AB50" s="21"/>
      <c r="AC50" s="45"/>
      <c r="AD50" s="21"/>
      <c r="AE50" s="21"/>
      <c r="AF50" s="21"/>
      <c r="AG50" s="21"/>
      <c r="AH50" s="21"/>
      <c r="AI50" s="21"/>
      <c r="AJ50" s="21"/>
      <c r="AK50" s="21"/>
      <c r="AL50" s="21"/>
      <c r="AM50" s="21"/>
      <c r="AN50" s="21"/>
      <c r="AO50" s="46"/>
      <c r="AP50" s="21"/>
      <c r="AQ50" s="19"/>
    </row>
    <row r="51" spans="2:43" x14ac:dyDescent="0.35">
      <c r="B51" s="18"/>
      <c r="C51" s="21"/>
      <c r="D51" s="45"/>
      <c r="E51" s="21"/>
      <c r="F51" s="21"/>
      <c r="G51" s="21"/>
      <c r="H51" s="21"/>
      <c r="I51" s="21"/>
      <c r="J51" s="21"/>
      <c r="K51" s="21"/>
      <c r="L51" s="21"/>
      <c r="M51" s="21"/>
      <c r="N51" s="21"/>
      <c r="O51" s="21"/>
      <c r="P51" s="21"/>
      <c r="Q51" s="21"/>
      <c r="R51" s="21"/>
      <c r="S51" s="21"/>
      <c r="T51" s="21"/>
      <c r="U51" s="21"/>
      <c r="V51" s="21"/>
      <c r="W51" s="21"/>
      <c r="X51" s="21"/>
      <c r="Y51" s="21"/>
      <c r="Z51" s="46"/>
      <c r="AA51" s="21"/>
      <c r="AB51" s="21"/>
      <c r="AC51" s="45"/>
      <c r="AD51" s="21"/>
      <c r="AE51" s="21"/>
      <c r="AF51" s="21"/>
      <c r="AG51" s="21"/>
      <c r="AH51" s="21"/>
      <c r="AI51" s="21"/>
      <c r="AJ51" s="21"/>
      <c r="AK51" s="21"/>
      <c r="AL51" s="21"/>
      <c r="AM51" s="21"/>
      <c r="AN51" s="21"/>
      <c r="AO51" s="46"/>
      <c r="AP51" s="21"/>
      <c r="AQ51" s="19"/>
    </row>
    <row r="52" spans="2:43" x14ac:dyDescent="0.35">
      <c r="B52" s="18"/>
      <c r="C52" s="21"/>
      <c r="D52" s="45"/>
      <c r="E52" s="21"/>
      <c r="F52" s="21"/>
      <c r="G52" s="21"/>
      <c r="H52" s="21"/>
      <c r="I52" s="21"/>
      <c r="J52" s="21"/>
      <c r="K52" s="21"/>
      <c r="L52" s="21"/>
      <c r="M52" s="21"/>
      <c r="N52" s="21"/>
      <c r="O52" s="21"/>
      <c r="P52" s="21"/>
      <c r="Q52" s="21"/>
      <c r="R52" s="21"/>
      <c r="S52" s="21"/>
      <c r="T52" s="21"/>
      <c r="U52" s="21"/>
      <c r="V52" s="21"/>
      <c r="W52" s="21"/>
      <c r="X52" s="21"/>
      <c r="Y52" s="21"/>
      <c r="Z52" s="46"/>
      <c r="AA52" s="21"/>
      <c r="AB52" s="21"/>
      <c r="AC52" s="45"/>
      <c r="AD52" s="21"/>
      <c r="AE52" s="21"/>
      <c r="AF52" s="21"/>
      <c r="AG52" s="21"/>
      <c r="AH52" s="21"/>
      <c r="AI52" s="21"/>
      <c r="AJ52" s="21"/>
      <c r="AK52" s="21"/>
      <c r="AL52" s="21"/>
      <c r="AM52" s="21"/>
      <c r="AN52" s="21"/>
      <c r="AO52" s="46"/>
      <c r="AP52" s="21"/>
      <c r="AQ52" s="19"/>
    </row>
    <row r="53" spans="2:43" x14ac:dyDescent="0.35">
      <c r="B53" s="18"/>
      <c r="C53" s="21"/>
      <c r="D53" s="45"/>
      <c r="E53" s="21"/>
      <c r="F53" s="21"/>
      <c r="G53" s="21"/>
      <c r="H53" s="21"/>
      <c r="I53" s="21"/>
      <c r="J53" s="21"/>
      <c r="K53" s="21"/>
      <c r="L53" s="21"/>
      <c r="M53" s="21"/>
      <c r="N53" s="21"/>
      <c r="O53" s="21"/>
      <c r="P53" s="21"/>
      <c r="Q53" s="21"/>
      <c r="R53" s="21"/>
      <c r="S53" s="21"/>
      <c r="T53" s="21"/>
      <c r="U53" s="21"/>
      <c r="V53" s="21"/>
      <c r="W53" s="21"/>
      <c r="X53" s="21"/>
      <c r="Y53" s="21"/>
      <c r="Z53" s="46"/>
      <c r="AA53" s="21"/>
      <c r="AB53" s="21"/>
      <c r="AC53" s="45"/>
      <c r="AD53" s="21"/>
      <c r="AE53" s="21"/>
      <c r="AF53" s="21"/>
      <c r="AG53" s="21"/>
      <c r="AH53" s="21"/>
      <c r="AI53" s="21"/>
      <c r="AJ53" s="21"/>
      <c r="AK53" s="21"/>
      <c r="AL53" s="21"/>
      <c r="AM53" s="21"/>
      <c r="AN53" s="21"/>
      <c r="AO53" s="46"/>
      <c r="AP53" s="21"/>
      <c r="AQ53" s="19"/>
    </row>
    <row r="54" spans="2:43" x14ac:dyDescent="0.35">
      <c r="B54" s="18"/>
      <c r="C54" s="21"/>
      <c r="D54" s="45"/>
      <c r="E54" s="21"/>
      <c r="F54" s="21"/>
      <c r="G54" s="21"/>
      <c r="H54" s="21"/>
      <c r="I54" s="21"/>
      <c r="J54" s="21"/>
      <c r="K54" s="21"/>
      <c r="L54" s="21"/>
      <c r="M54" s="21"/>
      <c r="N54" s="21"/>
      <c r="O54" s="21"/>
      <c r="P54" s="21"/>
      <c r="Q54" s="21"/>
      <c r="R54" s="21"/>
      <c r="S54" s="21"/>
      <c r="T54" s="21"/>
      <c r="U54" s="21"/>
      <c r="V54" s="21"/>
      <c r="W54" s="21"/>
      <c r="X54" s="21"/>
      <c r="Y54" s="21"/>
      <c r="Z54" s="46"/>
      <c r="AA54" s="21"/>
      <c r="AB54" s="21"/>
      <c r="AC54" s="45"/>
      <c r="AD54" s="21"/>
      <c r="AE54" s="21"/>
      <c r="AF54" s="21"/>
      <c r="AG54" s="21"/>
      <c r="AH54" s="21"/>
      <c r="AI54" s="21"/>
      <c r="AJ54" s="21"/>
      <c r="AK54" s="21"/>
      <c r="AL54" s="21"/>
      <c r="AM54" s="21"/>
      <c r="AN54" s="21"/>
      <c r="AO54" s="46"/>
      <c r="AP54" s="21"/>
      <c r="AQ54" s="19"/>
    </row>
    <row r="55" spans="2:43" x14ac:dyDescent="0.35">
      <c r="B55" s="18"/>
      <c r="C55" s="21"/>
      <c r="D55" s="45"/>
      <c r="E55" s="21"/>
      <c r="F55" s="21"/>
      <c r="G55" s="21"/>
      <c r="H55" s="21"/>
      <c r="I55" s="21"/>
      <c r="J55" s="21"/>
      <c r="K55" s="21"/>
      <c r="L55" s="21"/>
      <c r="M55" s="21"/>
      <c r="N55" s="21"/>
      <c r="O55" s="21"/>
      <c r="P55" s="21"/>
      <c r="Q55" s="21"/>
      <c r="R55" s="21"/>
      <c r="S55" s="21"/>
      <c r="T55" s="21"/>
      <c r="U55" s="21"/>
      <c r="V55" s="21"/>
      <c r="W55" s="21"/>
      <c r="X55" s="21"/>
      <c r="Y55" s="21"/>
      <c r="Z55" s="46"/>
      <c r="AA55" s="21"/>
      <c r="AB55" s="21"/>
      <c r="AC55" s="45"/>
      <c r="AD55" s="21"/>
      <c r="AE55" s="21"/>
      <c r="AF55" s="21"/>
      <c r="AG55" s="21"/>
      <c r="AH55" s="21"/>
      <c r="AI55" s="21"/>
      <c r="AJ55" s="21"/>
      <c r="AK55" s="21"/>
      <c r="AL55" s="21"/>
      <c r="AM55" s="21"/>
      <c r="AN55" s="21"/>
      <c r="AO55" s="46"/>
      <c r="AP55" s="21"/>
      <c r="AQ55" s="19"/>
    </row>
    <row r="56" spans="2:43" x14ac:dyDescent="0.35">
      <c r="B56" s="18"/>
      <c r="C56" s="21"/>
      <c r="D56" s="45"/>
      <c r="E56" s="21"/>
      <c r="F56" s="21"/>
      <c r="G56" s="21"/>
      <c r="H56" s="21"/>
      <c r="I56" s="21"/>
      <c r="J56" s="21"/>
      <c r="K56" s="21"/>
      <c r="L56" s="21"/>
      <c r="M56" s="21"/>
      <c r="N56" s="21"/>
      <c r="O56" s="21"/>
      <c r="P56" s="21"/>
      <c r="Q56" s="21"/>
      <c r="R56" s="21"/>
      <c r="S56" s="21"/>
      <c r="T56" s="21"/>
      <c r="U56" s="21"/>
      <c r="V56" s="21"/>
      <c r="W56" s="21"/>
      <c r="X56" s="21"/>
      <c r="Y56" s="21"/>
      <c r="Z56" s="46"/>
      <c r="AA56" s="21"/>
      <c r="AB56" s="21"/>
      <c r="AC56" s="45"/>
      <c r="AD56" s="21"/>
      <c r="AE56" s="21"/>
      <c r="AF56" s="21"/>
      <c r="AG56" s="21"/>
      <c r="AH56" s="21"/>
      <c r="AI56" s="21"/>
      <c r="AJ56" s="21"/>
      <c r="AK56" s="21"/>
      <c r="AL56" s="21"/>
      <c r="AM56" s="21"/>
      <c r="AN56" s="21"/>
      <c r="AO56" s="46"/>
      <c r="AP56" s="21"/>
      <c r="AQ56" s="19"/>
    </row>
    <row r="57" spans="2:43" x14ac:dyDescent="0.35">
      <c r="B57" s="18"/>
      <c r="C57" s="21"/>
      <c r="D57" s="45"/>
      <c r="E57" s="21"/>
      <c r="F57" s="21"/>
      <c r="G57" s="21"/>
      <c r="H57" s="21"/>
      <c r="I57" s="21"/>
      <c r="J57" s="21"/>
      <c r="K57" s="21"/>
      <c r="L57" s="21"/>
      <c r="M57" s="21"/>
      <c r="N57" s="21"/>
      <c r="O57" s="21"/>
      <c r="P57" s="21"/>
      <c r="Q57" s="21"/>
      <c r="R57" s="21"/>
      <c r="S57" s="21"/>
      <c r="T57" s="21"/>
      <c r="U57" s="21"/>
      <c r="V57" s="21"/>
      <c r="W57" s="21"/>
      <c r="X57" s="21"/>
      <c r="Y57" s="21"/>
      <c r="Z57" s="46"/>
      <c r="AA57" s="21"/>
      <c r="AB57" s="21"/>
      <c r="AC57" s="45"/>
      <c r="AD57" s="21"/>
      <c r="AE57" s="21"/>
      <c r="AF57" s="21"/>
      <c r="AG57" s="21"/>
      <c r="AH57" s="21"/>
      <c r="AI57" s="21"/>
      <c r="AJ57" s="21"/>
      <c r="AK57" s="21"/>
      <c r="AL57" s="21"/>
      <c r="AM57" s="21"/>
      <c r="AN57" s="21"/>
      <c r="AO57" s="46"/>
      <c r="AP57" s="21"/>
      <c r="AQ57" s="19"/>
    </row>
    <row r="58" spans="2:43" s="1" customFormat="1" ht="14.4" x14ac:dyDescent="0.35">
      <c r="B58" s="28"/>
      <c r="C58" s="29"/>
      <c r="D58" s="47" t="s">
        <v>50</v>
      </c>
      <c r="E58" s="48"/>
      <c r="F58" s="48"/>
      <c r="G58" s="48"/>
      <c r="H58" s="48"/>
      <c r="I58" s="48"/>
      <c r="J58" s="48"/>
      <c r="K58" s="48"/>
      <c r="L58" s="48"/>
      <c r="M58" s="48"/>
      <c r="N58" s="48"/>
      <c r="O58" s="48"/>
      <c r="P58" s="48"/>
      <c r="Q58" s="48"/>
      <c r="R58" s="49" t="s">
        <v>51</v>
      </c>
      <c r="S58" s="48"/>
      <c r="T58" s="48"/>
      <c r="U58" s="48"/>
      <c r="V58" s="48"/>
      <c r="W58" s="48"/>
      <c r="X58" s="48"/>
      <c r="Y58" s="48"/>
      <c r="Z58" s="50"/>
      <c r="AA58" s="29"/>
      <c r="AB58" s="29"/>
      <c r="AC58" s="47" t="s">
        <v>50</v>
      </c>
      <c r="AD58" s="48"/>
      <c r="AE58" s="48"/>
      <c r="AF58" s="48"/>
      <c r="AG58" s="48"/>
      <c r="AH58" s="48"/>
      <c r="AI58" s="48"/>
      <c r="AJ58" s="48"/>
      <c r="AK58" s="48"/>
      <c r="AL58" s="48"/>
      <c r="AM58" s="49" t="s">
        <v>51</v>
      </c>
      <c r="AN58" s="48"/>
      <c r="AO58" s="50"/>
      <c r="AP58" s="29"/>
      <c r="AQ58" s="30"/>
    </row>
    <row r="59" spans="2:43" x14ac:dyDescent="0.35">
      <c r="B59" s="18"/>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19"/>
    </row>
    <row r="60" spans="2:43" s="1" customFormat="1" ht="14.4" x14ac:dyDescent="0.35">
      <c r="B60" s="28"/>
      <c r="C60" s="29"/>
      <c r="D60" s="42" t="s">
        <v>52</v>
      </c>
      <c r="E60" s="43"/>
      <c r="F60" s="43"/>
      <c r="G60" s="43"/>
      <c r="H60" s="43"/>
      <c r="I60" s="43"/>
      <c r="J60" s="43"/>
      <c r="K60" s="43"/>
      <c r="L60" s="43"/>
      <c r="M60" s="43"/>
      <c r="N60" s="43"/>
      <c r="O60" s="43"/>
      <c r="P60" s="43"/>
      <c r="Q60" s="43"/>
      <c r="R60" s="43"/>
      <c r="S60" s="43"/>
      <c r="T60" s="43"/>
      <c r="U60" s="43"/>
      <c r="V60" s="43"/>
      <c r="W60" s="43"/>
      <c r="X60" s="43"/>
      <c r="Y60" s="43"/>
      <c r="Z60" s="44"/>
      <c r="AA60" s="29"/>
      <c r="AB60" s="29"/>
      <c r="AC60" s="42" t="s">
        <v>53</v>
      </c>
      <c r="AD60" s="43"/>
      <c r="AE60" s="43"/>
      <c r="AF60" s="43"/>
      <c r="AG60" s="43"/>
      <c r="AH60" s="43"/>
      <c r="AI60" s="43"/>
      <c r="AJ60" s="43"/>
      <c r="AK60" s="43"/>
      <c r="AL60" s="43"/>
      <c r="AM60" s="43"/>
      <c r="AN60" s="43"/>
      <c r="AO60" s="44"/>
      <c r="AP60" s="29"/>
      <c r="AQ60" s="30"/>
    </row>
    <row r="61" spans="2:43" x14ac:dyDescent="0.35">
      <c r="B61" s="18"/>
      <c r="C61" s="21"/>
      <c r="D61" s="45"/>
      <c r="E61" s="21"/>
      <c r="F61" s="21"/>
      <c r="G61" s="21"/>
      <c r="H61" s="21"/>
      <c r="I61" s="21"/>
      <c r="J61" s="21"/>
      <c r="K61" s="21"/>
      <c r="L61" s="21"/>
      <c r="M61" s="21"/>
      <c r="N61" s="21"/>
      <c r="O61" s="21"/>
      <c r="P61" s="21"/>
      <c r="Q61" s="21"/>
      <c r="R61" s="21"/>
      <c r="S61" s="21"/>
      <c r="T61" s="21"/>
      <c r="U61" s="21"/>
      <c r="V61" s="21"/>
      <c r="W61" s="21"/>
      <c r="X61" s="21"/>
      <c r="Y61" s="21"/>
      <c r="Z61" s="46"/>
      <c r="AA61" s="21"/>
      <c r="AB61" s="21"/>
      <c r="AC61" s="45"/>
      <c r="AD61" s="21"/>
      <c r="AE61" s="21"/>
      <c r="AF61" s="21"/>
      <c r="AG61" s="21"/>
      <c r="AH61" s="21"/>
      <c r="AI61" s="21"/>
      <c r="AJ61" s="21"/>
      <c r="AK61" s="21"/>
      <c r="AL61" s="21"/>
      <c r="AM61" s="21"/>
      <c r="AN61" s="21"/>
      <c r="AO61" s="46"/>
      <c r="AP61" s="21"/>
      <c r="AQ61" s="19"/>
    </row>
    <row r="62" spans="2:43" x14ac:dyDescent="0.35">
      <c r="B62" s="18"/>
      <c r="C62" s="21"/>
      <c r="D62" s="45"/>
      <c r="E62" s="21"/>
      <c r="F62" s="21"/>
      <c r="G62" s="21"/>
      <c r="H62" s="21"/>
      <c r="I62" s="21"/>
      <c r="J62" s="21"/>
      <c r="K62" s="21"/>
      <c r="L62" s="21"/>
      <c r="M62" s="21"/>
      <c r="N62" s="21"/>
      <c r="O62" s="21"/>
      <c r="P62" s="21"/>
      <c r="Q62" s="21"/>
      <c r="R62" s="21"/>
      <c r="S62" s="21"/>
      <c r="T62" s="21"/>
      <c r="U62" s="21"/>
      <c r="V62" s="21"/>
      <c r="W62" s="21"/>
      <c r="X62" s="21"/>
      <c r="Y62" s="21"/>
      <c r="Z62" s="46"/>
      <c r="AA62" s="21"/>
      <c r="AB62" s="21"/>
      <c r="AC62" s="45"/>
      <c r="AD62" s="21"/>
      <c r="AE62" s="21"/>
      <c r="AF62" s="21"/>
      <c r="AG62" s="21"/>
      <c r="AH62" s="21"/>
      <c r="AI62" s="21"/>
      <c r="AJ62" s="21"/>
      <c r="AK62" s="21"/>
      <c r="AL62" s="21"/>
      <c r="AM62" s="21"/>
      <c r="AN62" s="21"/>
      <c r="AO62" s="46"/>
      <c r="AP62" s="21"/>
      <c r="AQ62" s="19"/>
    </row>
    <row r="63" spans="2:43" x14ac:dyDescent="0.35">
      <c r="B63" s="18"/>
      <c r="C63" s="21"/>
      <c r="D63" s="45"/>
      <c r="E63" s="21"/>
      <c r="F63" s="21"/>
      <c r="G63" s="21"/>
      <c r="H63" s="21"/>
      <c r="I63" s="21"/>
      <c r="J63" s="21"/>
      <c r="K63" s="21"/>
      <c r="L63" s="21"/>
      <c r="M63" s="21"/>
      <c r="N63" s="21"/>
      <c r="O63" s="21"/>
      <c r="P63" s="21"/>
      <c r="Q63" s="21"/>
      <c r="R63" s="21"/>
      <c r="S63" s="21"/>
      <c r="T63" s="21"/>
      <c r="U63" s="21"/>
      <c r="V63" s="21"/>
      <c r="W63" s="21"/>
      <c r="X63" s="21"/>
      <c r="Y63" s="21"/>
      <c r="Z63" s="46"/>
      <c r="AA63" s="21"/>
      <c r="AB63" s="21"/>
      <c r="AC63" s="45"/>
      <c r="AD63" s="21"/>
      <c r="AE63" s="21"/>
      <c r="AF63" s="21"/>
      <c r="AG63" s="21"/>
      <c r="AH63" s="21"/>
      <c r="AI63" s="21"/>
      <c r="AJ63" s="21"/>
      <c r="AK63" s="21"/>
      <c r="AL63" s="21"/>
      <c r="AM63" s="21"/>
      <c r="AN63" s="21"/>
      <c r="AO63" s="46"/>
      <c r="AP63" s="21"/>
      <c r="AQ63" s="19"/>
    </row>
    <row r="64" spans="2:43" x14ac:dyDescent="0.35">
      <c r="B64" s="18"/>
      <c r="C64" s="21"/>
      <c r="D64" s="45"/>
      <c r="E64" s="21"/>
      <c r="F64" s="21"/>
      <c r="G64" s="21"/>
      <c r="H64" s="21"/>
      <c r="I64" s="21"/>
      <c r="J64" s="21"/>
      <c r="K64" s="21"/>
      <c r="L64" s="21"/>
      <c r="M64" s="21"/>
      <c r="N64" s="21"/>
      <c r="O64" s="21"/>
      <c r="P64" s="21"/>
      <c r="Q64" s="21"/>
      <c r="R64" s="21"/>
      <c r="S64" s="21"/>
      <c r="T64" s="21"/>
      <c r="U64" s="21"/>
      <c r="V64" s="21"/>
      <c r="W64" s="21"/>
      <c r="X64" s="21"/>
      <c r="Y64" s="21"/>
      <c r="Z64" s="46"/>
      <c r="AA64" s="21"/>
      <c r="AB64" s="21"/>
      <c r="AC64" s="45"/>
      <c r="AD64" s="21"/>
      <c r="AE64" s="21"/>
      <c r="AF64" s="21"/>
      <c r="AG64" s="21"/>
      <c r="AH64" s="21"/>
      <c r="AI64" s="21"/>
      <c r="AJ64" s="21"/>
      <c r="AK64" s="21"/>
      <c r="AL64" s="21"/>
      <c r="AM64" s="21"/>
      <c r="AN64" s="21"/>
      <c r="AO64" s="46"/>
      <c r="AP64" s="21"/>
      <c r="AQ64" s="19"/>
    </row>
    <row r="65" spans="2:43" x14ac:dyDescent="0.35">
      <c r="B65" s="18"/>
      <c r="C65" s="21"/>
      <c r="D65" s="45"/>
      <c r="E65" s="21"/>
      <c r="F65" s="21"/>
      <c r="G65" s="21"/>
      <c r="H65" s="21"/>
      <c r="I65" s="21"/>
      <c r="J65" s="21"/>
      <c r="K65" s="21"/>
      <c r="L65" s="21"/>
      <c r="M65" s="21"/>
      <c r="N65" s="21"/>
      <c r="O65" s="21"/>
      <c r="P65" s="21"/>
      <c r="Q65" s="21"/>
      <c r="R65" s="21"/>
      <c r="S65" s="21"/>
      <c r="T65" s="21"/>
      <c r="U65" s="21"/>
      <c r="V65" s="21"/>
      <c r="W65" s="21"/>
      <c r="X65" s="21"/>
      <c r="Y65" s="21"/>
      <c r="Z65" s="46"/>
      <c r="AA65" s="21"/>
      <c r="AB65" s="21"/>
      <c r="AC65" s="45"/>
      <c r="AD65" s="21"/>
      <c r="AE65" s="21"/>
      <c r="AF65" s="21"/>
      <c r="AG65" s="21"/>
      <c r="AH65" s="21"/>
      <c r="AI65" s="21"/>
      <c r="AJ65" s="21"/>
      <c r="AK65" s="21"/>
      <c r="AL65" s="21"/>
      <c r="AM65" s="21"/>
      <c r="AN65" s="21"/>
      <c r="AO65" s="46"/>
      <c r="AP65" s="21"/>
      <c r="AQ65" s="19"/>
    </row>
    <row r="66" spans="2:43" x14ac:dyDescent="0.35">
      <c r="B66" s="18"/>
      <c r="C66" s="21"/>
      <c r="D66" s="45"/>
      <c r="E66" s="21"/>
      <c r="F66" s="21"/>
      <c r="G66" s="21"/>
      <c r="H66" s="21"/>
      <c r="I66" s="21"/>
      <c r="J66" s="21"/>
      <c r="K66" s="21"/>
      <c r="L66" s="21"/>
      <c r="M66" s="21"/>
      <c r="N66" s="21"/>
      <c r="O66" s="21"/>
      <c r="P66" s="21"/>
      <c r="Q66" s="21"/>
      <c r="R66" s="21"/>
      <c r="S66" s="21"/>
      <c r="T66" s="21"/>
      <c r="U66" s="21"/>
      <c r="V66" s="21"/>
      <c r="W66" s="21"/>
      <c r="X66" s="21"/>
      <c r="Y66" s="21"/>
      <c r="Z66" s="46"/>
      <c r="AA66" s="21"/>
      <c r="AB66" s="21"/>
      <c r="AC66" s="45"/>
      <c r="AD66" s="21"/>
      <c r="AE66" s="21"/>
      <c r="AF66" s="21"/>
      <c r="AG66" s="21"/>
      <c r="AH66" s="21"/>
      <c r="AI66" s="21"/>
      <c r="AJ66" s="21"/>
      <c r="AK66" s="21"/>
      <c r="AL66" s="21"/>
      <c r="AM66" s="21"/>
      <c r="AN66" s="21"/>
      <c r="AO66" s="46"/>
      <c r="AP66" s="21"/>
      <c r="AQ66" s="19"/>
    </row>
    <row r="67" spans="2:43" x14ac:dyDescent="0.35">
      <c r="B67" s="18"/>
      <c r="C67" s="21"/>
      <c r="D67" s="45"/>
      <c r="E67" s="21"/>
      <c r="F67" s="21"/>
      <c r="G67" s="21"/>
      <c r="H67" s="21"/>
      <c r="I67" s="21"/>
      <c r="J67" s="21"/>
      <c r="K67" s="21"/>
      <c r="L67" s="21"/>
      <c r="M67" s="21"/>
      <c r="N67" s="21"/>
      <c r="O67" s="21"/>
      <c r="P67" s="21"/>
      <c r="Q67" s="21"/>
      <c r="R67" s="21"/>
      <c r="S67" s="21"/>
      <c r="T67" s="21"/>
      <c r="U67" s="21"/>
      <c r="V67" s="21"/>
      <c r="W67" s="21"/>
      <c r="X67" s="21"/>
      <c r="Y67" s="21"/>
      <c r="Z67" s="46"/>
      <c r="AA67" s="21"/>
      <c r="AB67" s="21"/>
      <c r="AC67" s="45"/>
      <c r="AD67" s="21"/>
      <c r="AE67" s="21"/>
      <c r="AF67" s="21"/>
      <c r="AG67" s="21"/>
      <c r="AH67" s="21"/>
      <c r="AI67" s="21"/>
      <c r="AJ67" s="21"/>
      <c r="AK67" s="21"/>
      <c r="AL67" s="21"/>
      <c r="AM67" s="21"/>
      <c r="AN67" s="21"/>
      <c r="AO67" s="46"/>
      <c r="AP67" s="21"/>
      <c r="AQ67" s="19"/>
    </row>
    <row r="68" spans="2:43" x14ac:dyDescent="0.35">
      <c r="B68" s="18"/>
      <c r="C68" s="21"/>
      <c r="D68" s="45"/>
      <c r="E68" s="21"/>
      <c r="F68" s="21"/>
      <c r="G68" s="21"/>
      <c r="H68" s="21"/>
      <c r="I68" s="21"/>
      <c r="J68" s="21"/>
      <c r="K68" s="21"/>
      <c r="L68" s="21"/>
      <c r="M68" s="21"/>
      <c r="N68" s="21"/>
      <c r="O68" s="21"/>
      <c r="P68" s="21"/>
      <c r="Q68" s="21"/>
      <c r="R68" s="21"/>
      <c r="S68" s="21"/>
      <c r="T68" s="21"/>
      <c r="U68" s="21"/>
      <c r="V68" s="21"/>
      <c r="W68" s="21"/>
      <c r="X68" s="21"/>
      <c r="Y68" s="21"/>
      <c r="Z68" s="46"/>
      <c r="AA68" s="21"/>
      <c r="AB68" s="21"/>
      <c r="AC68" s="45"/>
      <c r="AD68" s="21"/>
      <c r="AE68" s="21"/>
      <c r="AF68" s="21"/>
      <c r="AG68" s="21"/>
      <c r="AH68" s="21"/>
      <c r="AI68" s="21"/>
      <c r="AJ68" s="21"/>
      <c r="AK68" s="21"/>
      <c r="AL68" s="21"/>
      <c r="AM68" s="21"/>
      <c r="AN68" s="21"/>
      <c r="AO68" s="46"/>
      <c r="AP68" s="21"/>
      <c r="AQ68" s="19"/>
    </row>
    <row r="69" spans="2:43" s="1" customFormat="1" ht="14.4" x14ac:dyDescent="0.35">
      <c r="B69" s="28"/>
      <c r="C69" s="29"/>
      <c r="D69" s="47" t="s">
        <v>50</v>
      </c>
      <c r="E69" s="48"/>
      <c r="F69" s="48"/>
      <c r="G69" s="48"/>
      <c r="H69" s="48"/>
      <c r="I69" s="48"/>
      <c r="J69" s="48"/>
      <c r="K69" s="48"/>
      <c r="L69" s="48"/>
      <c r="M69" s="48"/>
      <c r="N69" s="48"/>
      <c r="O69" s="48"/>
      <c r="P69" s="48"/>
      <c r="Q69" s="48"/>
      <c r="R69" s="49" t="s">
        <v>51</v>
      </c>
      <c r="S69" s="48"/>
      <c r="T69" s="48"/>
      <c r="U69" s="48"/>
      <c r="V69" s="48"/>
      <c r="W69" s="48"/>
      <c r="X69" s="48"/>
      <c r="Y69" s="48"/>
      <c r="Z69" s="50"/>
      <c r="AA69" s="29"/>
      <c r="AB69" s="29"/>
      <c r="AC69" s="47" t="s">
        <v>50</v>
      </c>
      <c r="AD69" s="48"/>
      <c r="AE69" s="48"/>
      <c r="AF69" s="48"/>
      <c r="AG69" s="48"/>
      <c r="AH69" s="48"/>
      <c r="AI69" s="48"/>
      <c r="AJ69" s="48"/>
      <c r="AK69" s="48"/>
      <c r="AL69" s="48"/>
      <c r="AM69" s="49" t="s">
        <v>51</v>
      </c>
      <c r="AN69" s="48"/>
      <c r="AO69" s="50"/>
      <c r="AP69" s="29"/>
      <c r="AQ69" s="30"/>
    </row>
    <row r="70" spans="2:43" s="1" customFormat="1" ht="6.9" customHeight="1" x14ac:dyDescent="0.35">
      <c r="B70" s="28"/>
      <c r="C70" s="29"/>
      <c r="D70" s="29"/>
      <c r="E70" s="29"/>
      <c r="F70" s="29"/>
      <c r="G70" s="29"/>
      <c r="H70" s="29"/>
      <c r="I70" s="29"/>
      <c r="J70" s="29"/>
      <c r="K70" s="29"/>
      <c r="L70" s="29"/>
      <c r="M70" s="29"/>
      <c r="N70" s="29"/>
      <c r="O70" s="29"/>
      <c r="P70" s="29"/>
      <c r="Q70" s="29"/>
      <c r="R70" s="29"/>
      <c r="S70" s="29"/>
      <c r="T70" s="29"/>
      <c r="U70" s="29"/>
      <c r="V70" s="29"/>
      <c r="W70" s="29"/>
      <c r="X70" s="29"/>
      <c r="Y70" s="29"/>
      <c r="Z70" s="29"/>
      <c r="AA70" s="29"/>
      <c r="AB70" s="29"/>
      <c r="AC70" s="29"/>
      <c r="AD70" s="29"/>
      <c r="AE70" s="29"/>
      <c r="AF70" s="29"/>
      <c r="AG70" s="29"/>
      <c r="AH70" s="29"/>
      <c r="AI70" s="29"/>
      <c r="AJ70" s="29"/>
      <c r="AK70" s="29"/>
      <c r="AL70" s="29"/>
      <c r="AM70" s="29"/>
      <c r="AN70" s="29"/>
      <c r="AO70" s="29"/>
      <c r="AP70" s="29"/>
      <c r="AQ70" s="30"/>
    </row>
    <row r="71" spans="2:43" s="1" customFormat="1" ht="6.9" customHeight="1" x14ac:dyDescent="0.35">
      <c r="B71" s="51"/>
      <c r="C71" s="52"/>
      <c r="D71" s="52"/>
      <c r="E71" s="52"/>
      <c r="F71" s="52"/>
      <c r="G71" s="52"/>
      <c r="H71" s="52"/>
      <c r="I71" s="52"/>
      <c r="J71" s="52"/>
      <c r="K71" s="52"/>
      <c r="L71" s="52"/>
      <c r="M71" s="52"/>
      <c r="N71" s="52"/>
      <c r="O71" s="52"/>
      <c r="P71" s="52"/>
      <c r="Q71" s="52"/>
      <c r="R71" s="52"/>
      <c r="S71" s="52"/>
      <c r="T71" s="52"/>
      <c r="U71" s="52"/>
      <c r="V71" s="52"/>
      <c r="W71" s="52"/>
      <c r="X71" s="52"/>
      <c r="Y71" s="52"/>
      <c r="Z71" s="52"/>
      <c r="AA71" s="52"/>
      <c r="AB71" s="52"/>
      <c r="AC71" s="52"/>
      <c r="AD71" s="52"/>
      <c r="AE71" s="52"/>
      <c r="AF71" s="52"/>
      <c r="AG71" s="52"/>
      <c r="AH71" s="52"/>
      <c r="AI71" s="52"/>
      <c r="AJ71" s="52"/>
      <c r="AK71" s="52"/>
      <c r="AL71" s="52"/>
      <c r="AM71" s="52"/>
      <c r="AN71" s="52"/>
      <c r="AO71" s="52"/>
      <c r="AP71" s="52"/>
      <c r="AQ71" s="53"/>
    </row>
    <row r="75" spans="2:43" s="1" customFormat="1" ht="6.9" customHeight="1" x14ac:dyDescent="0.35">
      <c r="B75" s="54"/>
      <c r="C75" s="55"/>
      <c r="D75" s="55"/>
      <c r="E75" s="55"/>
      <c r="F75" s="55"/>
      <c r="G75" s="55"/>
      <c r="H75" s="55"/>
      <c r="I75" s="55"/>
      <c r="J75" s="55"/>
      <c r="K75" s="55"/>
      <c r="L75" s="55"/>
      <c r="M75" s="55"/>
      <c r="N75" s="55"/>
      <c r="O75" s="55"/>
      <c r="P75" s="55"/>
      <c r="Q75" s="55"/>
      <c r="R75" s="55"/>
      <c r="S75" s="55"/>
      <c r="T75" s="55"/>
      <c r="U75" s="55"/>
      <c r="V75" s="55"/>
      <c r="W75" s="55"/>
      <c r="X75" s="55"/>
      <c r="Y75" s="55"/>
      <c r="Z75" s="55"/>
      <c r="AA75" s="55"/>
      <c r="AB75" s="55"/>
      <c r="AC75" s="55"/>
      <c r="AD75" s="55"/>
      <c r="AE75" s="55"/>
      <c r="AF75" s="55"/>
      <c r="AG75" s="55"/>
      <c r="AH75" s="55"/>
      <c r="AI75" s="55"/>
      <c r="AJ75" s="55"/>
      <c r="AK75" s="55"/>
      <c r="AL75" s="55"/>
      <c r="AM75" s="55"/>
      <c r="AN75" s="55"/>
      <c r="AO75" s="55"/>
      <c r="AP75" s="55"/>
      <c r="AQ75" s="56"/>
    </row>
    <row r="76" spans="2:43" s="1" customFormat="1" ht="37" customHeight="1" x14ac:dyDescent="0.35">
      <c r="B76" s="28"/>
      <c r="C76" s="147" t="s">
        <v>54</v>
      </c>
      <c r="D76" s="148"/>
      <c r="E76" s="148"/>
      <c r="F76" s="148"/>
      <c r="G76" s="148"/>
      <c r="H76" s="148"/>
      <c r="I76" s="148"/>
      <c r="J76" s="148"/>
      <c r="K76" s="148"/>
      <c r="L76" s="148"/>
      <c r="M76" s="148"/>
      <c r="N76" s="148"/>
      <c r="O76" s="148"/>
      <c r="P76" s="148"/>
      <c r="Q76" s="148"/>
      <c r="R76" s="148"/>
      <c r="S76" s="148"/>
      <c r="T76" s="148"/>
      <c r="U76" s="148"/>
      <c r="V76" s="148"/>
      <c r="W76" s="148"/>
      <c r="X76" s="148"/>
      <c r="Y76" s="148"/>
      <c r="Z76" s="148"/>
      <c r="AA76" s="148"/>
      <c r="AB76" s="148"/>
      <c r="AC76" s="148"/>
      <c r="AD76" s="148"/>
      <c r="AE76" s="148"/>
      <c r="AF76" s="148"/>
      <c r="AG76" s="148"/>
      <c r="AH76" s="148"/>
      <c r="AI76" s="148"/>
      <c r="AJ76" s="148"/>
      <c r="AK76" s="148"/>
      <c r="AL76" s="148"/>
      <c r="AM76" s="148"/>
      <c r="AN76" s="148"/>
      <c r="AO76" s="148"/>
      <c r="AP76" s="148"/>
      <c r="AQ76" s="30"/>
    </row>
    <row r="77" spans="2:43" s="3" customFormat="1" ht="14.4" customHeight="1" x14ac:dyDescent="0.35">
      <c r="B77" s="57"/>
      <c r="C77" s="25" t="s">
        <v>15</v>
      </c>
      <c r="D77" s="58"/>
      <c r="E77" s="58"/>
      <c r="F77" s="58"/>
      <c r="G77" s="58"/>
      <c r="H77" s="58"/>
      <c r="I77" s="58"/>
      <c r="J77" s="58"/>
      <c r="K77" s="58"/>
      <c r="L77" s="58" t="str">
        <f>K5</f>
        <v>17-SO006</v>
      </c>
      <c r="M77" s="58"/>
      <c r="N77" s="58"/>
      <c r="O77" s="58"/>
      <c r="P77" s="58"/>
      <c r="Q77" s="58"/>
      <c r="R77" s="58"/>
      <c r="S77" s="58"/>
      <c r="T77" s="58"/>
      <c r="U77" s="58"/>
      <c r="V77" s="58"/>
      <c r="W77" s="58"/>
      <c r="X77" s="58"/>
      <c r="Y77" s="58"/>
      <c r="Z77" s="58"/>
      <c r="AA77" s="58"/>
      <c r="AB77" s="58"/>
      <c r="AC77" s="58"/>
      <c r="AD77" s="58"/>
      <c r="AE77" s="58"/>
      <c r="AF77" s="58"/>
      <c r="AG77" s="58"/>
      <c r="AH77" s="58"/>
      <c r="AI77" s="58"/>
      <c r="AJ77" s="58"/>
      <c r="AK77" s="58"/>
      <c r="AL77" s="58"/>
      <c r="AM77" s="58"/>
      <c r="AN77" s="58"/>
      <c r="AO77" s="58"/>
      <c r="AP77" s="58"/>
      <c r="AQ77" s="59"/>
    </row>
    <row r="78" spans="2:43" s="4" customFormat="1" ht="37" customHeight="1" x14ac:dyDescent="0.35">
      <c r="B78" s="60"/>
      <c r="C78" s="61" t="s">
        <v>17</v>
      </c>
      <c r="D78" s="62"/>
      <c r="E78" s="62"/>
      <c r="F78" s="62"/>
      <c r="G78" s="62"/>
      <c r="H78" s="62"/>
      <c r="I78" s="62"/>
      <c r="J78" s="62"/>
      <c r="K78" s="62"/>
      <c r="L78" s="149" t="str">
        <f>K6</f>
        <v>Modernizace střediska praktického vyučování v Chlumci nad Cidlinou</v>
      </c>
      <c r="M78" s="150"/>
      <c r="N78" s="150"/>
      <c r="O78" s="150"/>
      <c r="P78" s="150"/>
      <c r="Q78" s="150"/>
      <c r="R78" s="150"/>
      <c r="S78" s="150"/>
      <c r="T78" s="150"/>
      <c r="U78" s="150"/>
      <c r="V78" s="150"/>
      <c r="W78" s="150"/>
      <c r="X78" s="150"/>
      <c r="Y78" s="150"/>
      <c r="Z78" s="150"/>
      <c r="AA78" s="150"/>
      <c r="AB78" s="150"/>
      <c r="AC78" s="150"/>
      <c r="AD78" s="150"/>
      <c r="AE78" s="150"/>
      <c r="AF78" s="150"/>
      <c r="AG78" s="150"/>
      <c r="AH78" s="150"/>
      <c r="AI78" s="150"/>
      <c r="AJ78" s="150"/>
      <c r="AK78" s="150"/>
      <c r="AL78" s="150"/>
      <c r="AM78" s="150"/>
      <c r="AN78" s="150"/>
      <c r="AO78" s="150"/>
      <c r="AP78" s="62"/>
      <c r="AQ78" s="63"/>
    </row>
    <row r="79" spans="2:43" s="1" customFormat="1" ht="6.9" customHeight="1" x14ac:dyDescent="0.35">
      <c r="B79" s="28"/>
      <c r="C79" s="29"/>
      <c r="D79" s="29"/>
      <c r="E79" s="29"/>
      <c r="F79" s="29"/>
      <c r="G79" s="29"/>
      <c r="H79" s="29"/>
      <c r="I79" s="29"/>
      <c r="J79" s="29"/>
      <c r="K79" s="29"/>
      <c r="L79" s="29"/>
      <c r="M79" s="29"/>
      <c r="N79" s="29"/>
      <c r="O79" s="29"/>
      <c r="P79" s="29"/>
      <c r="Q79" s="29"/>
      <c r="R79" s="29"/>
      <c r="S79" s="29"/>
      <c r="T79" s="29"/>
      <c r="U79" s="29"/>
      <c r="V79" s="29"/>
      <c r="W79" s="29"/>
      <c r="X79" s="29"/>
      <c r="Y79" s="29"/>
      <c r="Z79" s="29"/>
      <c r="AA79" s="29"/>
      <c r="AB79" s="29"/>
      <c r="AC79" s="29"/>
      <c r="AD79" s="29"/>
      <c r="AE79" s="29"/>
      <c r="AF79" s="29"/>
      <c r="AG79" s="29"/>
      <c r="AH79" s="29"/>
      <c r="AI79" s="29"/>
      <c r="AJ79" s="29"/>
      <c r="AK79" s="29"/>
      <c r="AL79" s="29"/>
      <c r="AM79" s="29"/>
      <c r="AN79" s="29"/>
      <c r="AO79" s="29"/>
      <c r="AP79" s="29"/>
      <c r="AQ79" s="30"/>
    </row>
    <row r="80" spans="2:43" s="1" customFormat="1" x14ac:dyDescent="0.35">
      <c r="B80" s="28"/>
      <c r="C80" s="25" t="s">
        <v>21</v>
      </c>
      <c r="D80" s="29"/>
      <c r="E80" s="29"/>
      <c r="F80" s="29"/>
      <c r="G80" s="29"/>
      <c r="H80" s="29"/>
      <c r="I80" s="29"/>
      <c r="J80" s="29"/>
      <c r="K80" s="29"/>
      <c r="L80" s="64" t="str">
        <f>IF(K8="","",K8)</f>
        <v>Chlumec nad Cidlinou</v>
      </c>
      <c r="M80" s="29"/>
      <c r="N80" s="29"/>
      <c r="O80" s="29"/>
      <c r="P80" s="29"/>
      <c r="Q80" s="29"/>
      <c r="R80" s="29"/>
      <c r="S80" s="29"/>
      <c r="T80" s="29"/>
      <c r="U80" s="29"/>
      <c r="V80" s="29"/>
      <c r="W80" s="29"/>
      <c r="X80" s="29"/>
      <c r="Y80" s="29"/>
      <c r="Z80" s="29"/>
      <c r="AA80" s="29"/>
      <c r="AB80" s="29"/>
      <c r="AC80" s="29"/>
      <c r="AD80" s="29"/>
      <c r="AE80" s="29"/>
      <c r="AF80" s="29"/>
      <c r="AG80" s="29"/>
      <c r="AH80" s="29"/>
      <c r="AI80" s="25" t="s">
        <v>23</v>
      </c>
      <c r="AJ80" s="29"/>
      <c r="AK80" s="29"/>
      <c r="AL80" s="29"/>
      <c r="AM80" s="65" t="str">
        <f>IF(AN8= "","",AN8)</f>
        <v/>
      </c>
      <c r="AN80" s="29"/>
      <c r="AO80" s="29"/>
      <c r="AP80" s="29"/>
      <c r="AQ80" s="30"/>
    </row>
    <row r="81" spans="1:76" s="1" customFormat="1" ht="6.9" customHeight="1" x14ac:dyDescent="0.35">
      <c r="B81" s="28"/>
      <c r="C81" s="29"/>
      <c r="D81" s="29"/>
      <c r="E81" s="29"/>
      <c r="F81" s="29"/>
      <c r="G81" s="29"/>
      <c r="H81" s="29"/>
      <c r="I81" s="29"/>
      <c r="J81" s="29"/>
      <c r="K81" s="29"/>
      <c r="L81" s="29"/>
      <c r="M81" s="29"/>
      <c r="N81" s="29"/>
      <c r="O81" s="29"/>
      <c r="P81" s="29"/>
      <c r="Q81" s="29"/>
      <c r="R81" s="29"/>
      <c r="S81" s="29"/>
      <c r="T81" s="29"/>
      <c r="U81" s="29"/>
      <c r="V81" s="29"/>
      <c r="W81" s="29"/>
      <c r="X81" s="29"/>
      <c r="Y81" s="29"/>
      <c r="Z81" s="29"/>
      <c r="AA81" s="29"/>
      <c r="AB81" s="29"/>
      <c r="AC81" s="29"/>
      <c r="AD81" s="29"/>
      <c r="AE81" s="29"/>
      <c r="AF81" s="29"/>
      <c r="AG81" s="29"/>
      <c r="AH81" s="29"/>
      <c r="AI81" s="29"/>
      <c r="AJ81" s="29"/>
      <c r="AK81" s="29"/>
      <c r="AL81" s="29"/>
      <c r="AM81" s="29"/>
      <c r="AN81" s="29"/>
      <c r="AO81" s="29"/>
      <c r="AP81" s="29"/>
      <c r="AQ81" s="30"/>
    </row>
    <row r="82" spans="1:76" s="1" customFormat="1" x14ac:dyDescent="0.35">
      <c r="B82" s="28"/>
      <c r="C82" s="25" t="s">
        <v>24</v>
      </c>
      <c r="D82" s="29"/>
      <c r="E82" s="29"/>
      <c r="F82" s="29"/>
      <c r="G82" s="29"/>
      <c r="H82" s="29"/>
      <c r="I82" s="29"/>
      <c r="J82" s="29"/>
      <c r="K82" s="29"/>
      <c r="L82" s="58" t="str">
        <f>IF(E11= "","",E11)</f>
        <v>Královéhradecký kraj</v>
      </c>
      <c r="M82" s="29"/>
      <c r="N82" s="29"/>
      <c r="O82" s="29"/>
      <c r="P82" s="29"/>
      <c r="Q82" s="29"/>
      <c r="R82" s="29"/>
      <c r="S82" s="29"/>
      <c r="T82" s="29"/>
      <c r="U82" s="29"/>
      <c r="V82" s="29"/>
      <c r="W82" s="29"/>
      <c r="X82" s="29"/>
      <c r="Y82" s="29"/>
      <c r="Z82" s="29"/>
      <c r="AA82" s="29"/>
      <c r="AB82" s="29"/>
      <c r="AC82" s="29"/>
      <c r="AD82" s="29"/>
      <c r="AE82" s="29"/>
      <c r="AF82" s="29"/>
      <c r="AG82" s="29"/>
      <c r="AH82" s="29"/>
      <c r="AI82" s="25" t="s">
        <v>29</v>
      </c>
      <c r="AJ82" s="29"/>
      <c r="AK82" s="29"/>
      <c r="AL82" s="29"/>
      <c r="AM82" s="134" t="str">
        <f>IF(E17="","",E17)</f>
        <v>PROMED Brno spol.s.r.o</v>
      </c>
      <c r="AN82" s="134"/>
      <c r="AO82" s="134"/>
      <c r="AP82" s="134"/>
      <c r="AQ82" s="30"/>
      <c r="AS82" s="130" t="s">
        <v>55</v>
      </c>
      <c r="AT82" s="131"/>
      <c r="AU82" s="43"/>
      <c r="AV82" s="43"/>
      <c r="AW82" s="43"/>
      <c r="AX82" s="43"/>
      <c r="AY82" s="43"/>
      <c r="AZ82" s="43"/>
      <c r="BA82" s="43"/>
      <c r="BB82" s="43"/>
      <c r="BC82" s="43"/>
      <c r="BD82" s="44"/>
    </row>
    <row r="83" spans="1:76" s="1" customFormat="1" x14ac:dyDescent="0.35">
      <c r="B83" s="28"/>
      <c r="C83" s="25" t="s">
        <v>28</v>
      </c>
      <c r="D83" s="29"/>
      <c r="E83" s="29"/>
      <c r="F83" s="29"/>
      <c r="G83" s="29"/>
      <c r="H83" s="29"/>
      <c r="I83" s="29"/>
      <c r="J83" s="29"/>
      <c r="K83" s="29"/>
      <c r="L83" s="58" t="str">
        <f>IF(E14="","",E14)</f>
        <v/>
      </c>
      <c r="M83" s="29"/>
      <c r="N83" s="29"/>
      <c r="O83" s="29"/>
      <c r="P83" s="29"/>
      <c r="Q83" s="29"/>
      <c r="R83" s="29"/>
      <c r="S83" s="29"/>
      <c r="T83" s="29"/>
      <c r="U83" s="29"/>
      <c r="V83" s="29"/>
      <c r="W83" s="29"/>
      <c r="X83" s="29"/>
      <c r="Y83" s="29"/>
      <c r="Z83" s="29"/>
      <c r="AA83" s="29"/>
      <c r="AB83" s="29"/>
      <c r="AC83" s="29"/>
      <c r="AD83" s="29"/>
      <c r="AE83" s="29"/>
      <c r="AF83" s="29"/>
      <c r="AG83" s="29"/>
      <c r="AH83" s="29"/>
      <c r="AI83" s="25" t="s">
        <v>32</v>
      </c>
      <c r="AJ83" s="29"/>
      <c r="AK83" s="29"/>
      <c r="AL83" s="29"/>
      <c r="AM83" s="134" t="str">
        <f>IF(E20="","",E20)</f>
        <v xml:space="preserve"> </v>
      </c>
      <c r="AN83" s="134"/>
      <c r="AO83" s="134"/>
      <c r="AP83" s="134"/>
      <c r="AQ83" s="30"/>
      <c r="AS83" s="132"/>
      <c r="AT83" s="133"/>
      <c r="AU83" s="29"/>
      <c r="AV83" s="29"/>
      <c r="AW83" s="29"/>
      <c r="AX83" s="29"/>
      <c r="AY83" s="29"/>
      <c r="AZ83" s="29"/>
      <c r="BA83" s="29"/>
      <c r="BB83" s="29"/>
      <c r="BC83" s="29"/>
      <c r="BD83" s="66"/>
    </row>
    <row r="84" spans="1:76" s="1" customFormat="1" ht="10.8" customHeight="1" x14ac:dyDescent="0.35">
      <c r="B84" s="28"/>
      <c r="C84" s="29"/>
      <c r="D84" s="29"/>
      <c r="E84" s="29"/>
      <c r="F84" s="29"/>
      <c r="G84" s="29"/>
      <c r="H84" s="29"/>
      <c r="I84" s="29"/>
      <c r="J84" s="29"/>
      <c r="K84" s="29"/>
      <c r="L84" s="29"/>
      <c r="M84" s="29"/>
      <c r="N84" s="29"/>
      <c r="O84" s="29"/>
      <c r="P84" s="29"/>
      <c r="Q84" s="29"/>
      <c r="R84" s="29"/>
      <c r="S84" s="29"/>
      <c r="T84" s="29"/>
      <c r="U84" s="29"/>
      <c r="V84" s="29"/>
      <c r="W84" s="29"/>
      <c r="X84" s="29"/>
      <c r="Y84" s="29"/>
      <c r="Z84" s="29"/>
      <c r="AA84" s="29"/>
      <c r="AB84" s="29"/>
      <c r="AC84" s="29"/>
      <c r="AD84" s="29"/>
      <c r="AE84" s="29"/>
      <c r="AF84" s="29"/>
      <c r="AG84" s="29"/>
      <c r="AH84" s="29"/>
      <c r="AI84" s="29"/>
      <c r="AJ84" s="29"/>
      <c r="AK84" s="29"/>
      <c r="AL84" s="29"/>
      <c r="AM84" s="29"/>
      <c r="AN84" s="29"/>
      <c r="AO84" s="29"/>
      <c r="AP84" s="29"/>
      <c r="AQ84" s="30"/>
      <c r="AS84" s="132"/>
      <c r="AT84" s="133"/>
      <c r="AU84" s="29"/>
      <c r="AV84" s="29"/>
      <c r="AW84" s="29"/>
      <c r="AX84" s="29"/>
      <c r="AY84" s="29"/>
      <c r="AZ84" s="29"/>
      <c r="BA84" s="29"/>
      <c r="BB84" s="29"/>
      <c r="BC84" s="29"/>
      <c r="BD84" s="66"/>
    </row>
    <row r="85" spans="1:76" s="1" customFormat="1" ht="29.3" customHeight="1" x14ac:dyDescent="0.35">
      <c r="B85" s="28"/>
      <c r="C85" s="140" t="s">
        <v>56</v>
      </c>
      <c r="D85" s="141"/>
      <c r="E85" s="141"/>
      <c r="F85" s="141"/>
      <c r="G85" s="141"/>
      <c r="H85" s="67"/>
      <c r="I85" s="142" t="s">
        <v>57</v>
      </c>
      <c r="J85" s="141"/>
      <c r="K85" s="141"/>
      <c r="L85" s="141"/>
      <c r="M85" s="141"/>
      <c r="N85" s="141"/>
      <c r="O85" s="141"/>
      <c r="P85" s="141"/>
      <c r="Q85" s="141"/>
      <c r="R85" s="141"/>
      <c r="S85" s="141"/>
      <c r="T85" s="141"/>
      <c r="U85" s="141"/>
      <c r="V85" s="141"/>
      <c r="W85" s="141"/>
      <c r="X85" s="141"/>
      <c r="Y85" s="141"/>
      <c r="Z85" s="141"/>
      <c r="AA85" s="141"/>
      <c r="AB85" s="141"/>
      <c r="AC85" s="141"/>
      <c r="AD85" s="141"/>
      <c r="AE85" s="141"/>
      <c r="AF85" s="141"/>
      <c r="AG85" s="142" t="s">
        <v>58</v>
      </c>
      <c r="AH85" s="141"/>
      <c r="AI85" s="141"/>
      <c r="AJ85" s="141"/>
      <c r="AK85" s="141"/>
      <c r="AL85" s="141"/>
      <c r="AM85" s="141"/>
      <c r="AN85" s="142" t="s">
        <v>59</v>
      </c>
      <c r="AO85" s="141"/>
      <c r="AP85" s="143"/>
      <c r="AQ85" s="30"/>
      <c r="AS85" s="68" t="s">
        <v>60</v>
      </c>
      <c r="AT85" s="69" t="s">
        <v>61</v>
      </c>
      <c r="AU85" s="69" t="s">
        <v>62</v>
      </c>
      <c r="AV85" s="69" t="s">
        <v>63</v>
      </c>
      <c r="AW85" s="69" t="s">
        <v>64</v>
      </c>
      <c r="AX85" s="69" t="s">
        <v>65</v>
      </c>
      <c r="AY85" s="69" t="s">
        <v>66</v>
      </c>
      <c r="AZ85" s="69" t="s">
        <v>67</v>
      </c>
      <c r="BA85" s="69" t="s">
        <v>68</v>
      </c>
      <c r="BB85" s="69" t="s">
        <v>69</v>
      </c>
      <c r="BC85" s="69" t="s">
        <v>70</v>
      </c>
      <c r="BD85" s="70" t="s">
        <v>71</v>
      </c>
    </row>
    <row r="86" spans="1:76" s="1" customFormat="1" ht="10.8" customHeight="1" x14ac:dyDescent="0.35">
      <c r="B86" s="28"/>
      <c r="C86" s="29"/>
      <c r="D86" s="29"/>
      <c r="E86" s="29"/>
      <c r="F86" s="29"/>
      <c r="G86" s="29"/>
      <c r="H86" s="29"/>
      <c r="I86" s="29"/>
      <c r="J86" s="29"/>
      <c r="K86" s="29"/>
      <c r="L86" s="29"/>
      <c r="M86" s="29"/>
      <c r="N86" s="29"/>
      <c r="O86" s="29"/>
      <c r="P86" s="29"/>
      <c r="Q86" s="29"/>
      <c r="R86" s="29"/>
      <c r="S86" s="29"/>
      <c r="T86" s="29"/>
      <c r="U86" s="29"/>
      <c r="V86" s="29"/>
      <c r="W86" s="29"/>
      <c r="X86" s="29"/>
      <c r="Y86" s="29"/>
      <c r="Z86" s="29"/>
      <c r="AA86" s="29"/>
      <c r="AB86" s="29"/>
      <c r="AC86" s="29"/>
      <c r="AD86" s="29"/>
      <c r="AE86" s="29"/>
      <c r="AF86" s="29"/>
      <c r="AG86" s="29"/>
      <c r="AH86" s="29"/>
      <c r="AI86" s="29"/>
      <c r="AJ86" s="29"/>
      <c r="AK86" s="29"/>
      <c r="AL86" s="29"/>
      <c r="AM86" s="29"/>
      <c r="AN86" s="29"/>
      <c r="AO86" s="29"/>
      <c r="AP86" s="29"/>
      <c r="AQ86" s="30"/>
      <c r="AS86" s="71"/>
      <c r="AT86" s="43"/>
      <c r="AU86" s="43"/>
      <c r="AV86" s="43"/>
      <c r="AW86" s="43"/>
      <c r="AX86" s="43"/>
      <c r="AY86" s="43"/>
      <c r="AZ86" s="43"/>
      <c r="BA86" s="43"/>
      <c r="BB86" s="43"/>
      <c r="BC86" s="43"/>
      <c r="BD86" s="44"/>
    </row>
    <row r="87" spans="1:76" s="4" customFormat="1" ht="32.4" customHeight="1" x14ac:dyDescent="0.35">
      <c r="B87" s="60"/>
      <c r="C87" s="72" t="s">
        <v>72</v>
      </c>
      <c r="D87" s="73"/>
      <c r="E87" s="73"/>
      <c r="F87" s="73"/>
      <c r="G87" s="73"/>
      <c r="H87" s="73"/>
      <c r="I87" s="73"/>
      <c r="J87" s="73"/>
      <c r="K87" s="73"/>
      <c r="L87" s="73"/>
      <c r="M87" s="73"/>
      <c r="N87" s="73"/>
      <c r="O87" s="73"/>
      <c r="P87" s="73"/>
      <c r="Q87" s="73"/>
      <c r="R87" s="73"/>
      <c r="S87" s="73"/>
      <c r="T87" s="73"/>
      <c r="U87" s="73"/>
      <c r="V87" s="73"/>
      <c r="W87" s="73"/>
      <c r="X87" s="73"/>
      <c r="Y87" s="73"/>
      <c r="Z87" s="73"/>
      <c r="AA87" s="73"/>
      <c r="AB87" s="73"/>
      <c r="AC87" s="73"/>
      <c r="AD87" s="73"/>
      <c r="AE87" s="73"/>
      <c r="AF87" s="73"/>
      <c r="AG87" s="123">
        <f>ROUND(AG88+AG96+AG97,2)</f>
        <v>0</v>
      </c>
      <c r="AH87" s="123"/>
      <c r="AI87" s="123"/>
      <c r="AJ87" s="123"/>
      <c r="AK87" s="123"/>
      <c r="AL87" s="123"/>
      <c r="AM87" s="123"/>
      <c r="AN87" s="124">
        <f t="shared" ref="AN87:AN97" si="0">SUM(AG87,AT87)</f>
        <v>0</v>
      </c>
      <c r="AO87" s="124"/>
      <c r="AP87" s="124"/>
      <c r="AQ87" s="63"/>
      <c r="AS87" s="74">
        <f>ROUND(AS88+AS96+AS97,2)</f>
        <v>0</v>
      </c>
      <c r="AT87" s="75">
        <f t="shared" ref="AT87:AT97" si="1">ROUND(SUM(AV87:AW87),2)</f>
        <v>0</v>
      </c>
      <c r="AU87" s="76">
        <f>ROUND(AU88+AU96+AU97,5)</f>
        <v>6512.3593799999999</v>
      </c>
      <c r="AV87" s="75">
        <f>ROUND(AZ87*L31,2)</f>
        <v>0</v>
      </c>
      <c r="AW87" s="75">
        <f>ROUND(BA87*L32,2)</f>
        <v>0</v>
      </c>
      <c r="AX87" s="75">
        <f>ROUND(BB87*L31,2)</f>
        <v>0</v>
      </c>
      <c r="AY87" s="75">
        <f>ROUND(BC87*L32,2)</f>
        <v>0</v>
      </c>
      <c r="AZ87" s="75">
        <f>ROUND(AZ88+AZ96+AZ97,2)</f>
        <v>0</v>
      </c>
      <c r="BA87" s="75">
        <f>ROUND(BA88+BA96+BA97,2)</f>
        <v>0</v>
      </c>
      <c r="BB87" s="75">
        <f>ROUND(BB88+BB96+BB97,2)</f>
        <v>0</v>
      </c>
      <c r="BC87" s="75">
        <f>ROUND(BC88+BC96+BC97,2)</f>
        <v>0</v>
      </c>
      <c r="BD87" s="77">
        <f>ROUND(BD88+BD96+BD97,2)</f>
        <v>0</v>
      </c>
      <c r="BS87" s="78" t="s">
        <v>73</v>
      </c>
      <c r="BT87" s="78" t="s">
        <v>74</v>
      </c>
      <c r="BU87" s="79" t="s">
        <v>75</v>
      </c>
      <c r="BV87" s="78" t="s">
        <v>76</v>
      </c>
      <c r="BW87" s="78" t="s">
        <v>77</v>
      </c>
      <c r="BX87" s="78" t="s">
        <v>78</v>
      </c>
    </row>
    <row r="88" spans="1:76" s="5" customFormat="1" ht="35.049999999999997" customHeight="1" x14ac:dyDescent="0.35">
      <c r="B88" s="80"/>
      <c r="C88" s="81"/>
      <c r="D88" s="138" t="s">
        <v>79</v>
      </c>
      <c r="E88" s="138"/>
      <c r="F88" s="138"/>
      <c r="G88" s="138"/>
      <c r="H88" s="138"/>
      <c r="I88" s="82"/>
      <c r="J88" s="138" t="s">
        <v>80</v>
      </c>
      <c r="K88" s="138"/>
      <c r="L88" s="138"/>
      <c r="M88" s="138"/>
      <c r="N88" s="138"/>
      <c r="O88" s="138"/>
      <c r="P88" s="138"/>
      <c r="Q88" s="138"/>
      <c r="R88" s="138"/>
      <c r="S88" s="138"/>
      <c r="T88" s="138"/>
      <c r="U88" s="138"/>
      <c r="V88" s="138"/>
      <c r="W88" s="138"/>
      <c r="X88" s="138"/>
      <c r="Y88" s="138"/>
      <c r="Z88" s="138"/>
      <c r="AA88" s="138"/>
      <c r="AB88" s="138"/>
      <c r="AC88" s="138"/>
      <c r="AD88" s="138"/>
      <c r="AE88" s="138"/>
      <c r="AF88" s="138"/>
      <c r="AG88" s="129">
        <f>ROUND(SUM(AG89:AG95),2)</f>
        <v>0</v>
      </c>
      <c r="AH88" s="128"/>
      <c r="AI88" s="128"/>
      <c r="AJ88" s="128"/>
      <c r="AK88" s="128"/>
      <c r="AL88" s="128"/>
      <c r="AM88" s="128"/>
      <c r="AN88" s="127">
        <f t="shared" si="0"/>
        <v>0</v>
      </c>
      <c r="AO88" s="128"/>
      <c r="AP88" s="128"/>
      <c r="AQ88" s="83"/>
      <c r="AS88" s="84">
        <f>ROUND(SUM(AS89:AS95),2)</f>
        <v>0</v>
      </c>
      <c r="AT88" s="85">
        <f t="shared" si="1"/>
        <v>0</v>
      </c>
      <c r="AU88" s="86">
        <f>ROUND(SUM(AU89:AU95),5)</f>
        <v>6512.3593799999999</v>
      </c>
      <c r="AV88" s="85">
        <f>ROUND(AZ88*L31,2)</f>
        <v>0</v>
      </c>
      <c r="AW88" s="85">
        <f>ROUND(BA88*L32,2)</f>
        <v>0</v>
      </c>
      <c r="AX88" s="85">
        <f>ROUND(BB88*L31,2)</f>
        <v>0</v>
      </c>
      <c r="AY88" s="85">
        <f>ROUND(BC88*L32,2)</f>
        <v>0</v>
      </c>
      <c r="AZ88" s="85">
        <f>ROUND(SUM(AZ89:AZ95),2)</f>
        <v>0</v>
      </c>
      <c r="BA88" s="85">
        <f>ROUND(SUM(BA89:BA95),2)</f>
        <v>0</v>
      </c>
      <c r="BB88" s="85">
        <f>ROUND(SUM(BB89:BB95),2)</f>
        <v>0</v>
      </c>
      <c r="BC88" s="85">
        <f>ROUND(SUM(BC89:BC95),2)</f>
        <v>0</v>
      </c>
      <c r="BD88" s="87">
        <f>ROUND(SUM(BD89:BD95),2)</f>
        <v>0</v>
      </c>
      <c r="BG88" s="106"/>
      <c r="BS88" s="88" t="s">
        <v>73</v>
      </c>
      <c r="BT88" s="88" t="s">
        <v>81</v>
      </c>
      <c r="BU88" s="88" t="s">
        <v>75</v>
      </c>
      <c r="BV88" s="88" t="s">
        <v>76</v>
      </c>
      <c r="BW88" s="88" t="s">
        <v>82</v>
      </c>
      <c r="BX88" s="88" t="s">
        <v>77</v>
      </c>
    </row>
    <row r="89" spans="1:76" s="6" customFormat="1" ht="35.049999999999997" customHeight="1" x14ac:dyDescent="0.35">
      <c r="A89" s="89" t="s">
        <v>83</v>
      </c>
      <c r="B89" s="90"/>
      <c r="C89" s="91"/>
      <c r="D89" s="91"/>
      <c r="E89" s="139" t="s">
        <v>84</v>
      </c>
      <c r="F89" s="139"/>
      <c r="G89" s="139"/>
      <c r="H89" s="139"/>
      <c r="I89" s="139"/>
      <c r="J89" s="91"/>
      <c r="K89" s="139" t="s">
        <v>85</v>
      </c>
      <c r="L89" s="139"/>
      <c r="M89" s="139"/>
      <c r="N89" s="139"/>
      <c r="O89" s="139"/>
      <c r="P89" s="139"/>
      <c r="Q89" s="139"/>
      <c r="R89" s="139"/>
      <c r="S89" s="139"/>
      <c r="T89" s="139"/>
      <c r="U89" s="139"/>
      <c r="V89" s="139"/>
      <c r="W89" s="139"/>
      <c r="X89" s="139"/>
      <c r="Y89" s="139"/>
      <c r="Z89" s="139"/>
      <c r="AA89" s="139"/>
      <c r="AB89" s="139"/>
      <c r="AC89" s="139"/>
      <c r="AD89" s="139"/>
      <c r="AE89" s="139"/>
      <c r="AF89" s="139"/>
      <c r="AG89" s="125">
        <f>'17-SO006-01.1 - D.1.1 Arc...'!M31</f>
        <v>0</v>
      </c>
      <c r="AH89" s="126"/>
      <c r="AI89" s="126"/>
      <c r="AJ89" s="126"/>
      <c r="AK89" s="126"/>
      <c r="AL89" s="126"/>
      <c r="AM89" s="126"/>
      <c r="AN89" s="125">
        <f t="shared" si="0"/>
        <v>0</v>
      </c>
      <c r="AO89" s="126"/>
      <c r="AP89" s="126"/>
      <c r="AQ89" s="92"/>
      <c r="AS89" s="93">
        <f>'17-SO006-01.1 - D.1.1 Arc...'!M29</f>
        <v>0</v>
      </c>
      <c r="AT89" s="94">
        <f t="shared" si="1"/>
        <v>0</v>
      </c>
      <c r="AU89" s="95">
        <f>'17-SO006-01.1 - D.1.1 Arc...'!X134</f>
        <v>6511.674379</v>
      </c>
      <c r="AV89" s="94">
        <f>'17-SO006-01.1 - D.1.1 Arc...'!M33</f>
        <v>0</v>
      </c>
      <c r="AW89" s="94">
        <f>'17-SO006-01.1 - D.1.1 Arc...'!M34</f>
        <v>0</v>
      </c>
      <c r="AX89" s="94">
        <f>'17-SO006-01.1 - D.1.1 Arc...'!M35</f>
        <v>0</v>
      </c>
      <c r="AY89" s="94">
        <f>'17-SO006-01.1 - D.1.1 Arc...'!M36</f>
        <v>0</v>
      </c>
      <c r="AZ89" s="94">
        <f>'17-SO006-01.1 - D.1.1 Arc...'!H33</f>
        <v>0</v>
      </c>
      <c r="BA89" s="94">
        <f>'17-SO006-01.1 - D.1.1 Arc...'!H34</f>
        <v>0</v>
      </c>
      <c r="BB89" s="94">
        <f>'17-SO006-01.1 - D.1.1 Arc...'!H35</f>
        <v>0</v>
      </c>
      <c r="BC89" s="94">
        <f>'17-SO006-01.1 - D.1.1 Arc...'!H36</f>
        <v>0</v>
      </c>
      <c r="BD89" s="96">
        <f>'17-SO006-01.1 - D.1.1 Arc...'!H37</f>
        <v>0</v>
      </c>
      <c r="BG89" s="107"/>
      <c r="BT89" s="97" t="s">
        <v>86</v>
      </c>
      <c r="BV89" s="97" t="s">
        <v>76</v>
      </c>
      <c r="BW89" s="97" t="s">
        <v>87</v>
      </c>
      <c r="BX89" s="97" t="s">
        <v>82</v>
      </c>
    </row>
    <row r="90" spans="1:76" s="6" customFormat="1" ht="35.049999999999997" customHeight="1" x14ac:dyDescent="0.35">
      <c r="A90" s="89" t="s">
        <v>83</v>
      </c>
      <c r="B90" s="90"/>
      <c r="C90" s="91"/>
      <c r="D90" s="91"/>
      <c r="E90" s="139" t="s">
        <v>88</v>
      </c>
      <c r="F90" s="139"/>
      <c r="G90" s="139"/>
      <c r="H90" s="139"/>
      <c r="I90" s="139"/>
      <c r="J90" s="91"/>
      <c r="K90" s="139" t="s">
        <v>89</v>
      </c>
      <c r="L90" s="139"/>
      <c r="M90" s="139"/>
      <c r="N90" s="139"/>
      <c r="O90" s="139"/>
      <c r="P90" s="139"/>
      <c r="Q90" s="139"/>
      <c r="R90" s="139"/>
      <c r="S90" s="139"/>
      <c r="T90" s="139"/>
      <c r="U90" s="139"/>
      <c r="V90" s="139"/>
      <c r="W90" s="139"/>
      <c r="X90" s="139"/>
      <c r="Y90" s="139"/>
      <c r="Z90" s="139"/>
      <c r="AA90" s="139"/>
      <c r="AB90" s="139"/>
      <c r="AC90" s="139"/>
      <c r="AD90" s="139"/>
      <c r="AE90" s="139"/>
      <c r="AF90" s="139"/>
      <c r="AG90" s="125">
        <f>'17-SO006-01.2 - D1.4.1 Zd...'!M31</f>
        <v>0</v>
      </c>
      <c r="AH90" s="126"/>
      <c r="AI90" s="126"/>
      <c r="AJ90" s="126"/>
      <c r="AK90" s="126"/>
      <c r="AL90" s="126"/>
      <c r="AM90" s="126"/>
      <c r="AN90" s="125">
        <f t="shared" si="0"/>
        <v>0</v>
      </c>
      <c r="AO90" s="126"/>
      <c r="AP90" s="126"/>
      <c r="AQ90" s="92"/>
      <c r="AS90" s="93">
        <f>'17-SO006-01.2 - D1.4.1 Zd...'!M29</f>
        <v>0</v>
      </c>
      <c r="AT90" s="94">
        <f t="shared" si="1"/>
        <v>0</v>
      </c>
      <c r="AU90" s="95">
        <f>'17-SO006-01.2 - D1.4.1 Zd...'!X113</f>
        <v>0</v>
      </c>
      <c r="AV90" s="94">
        <f>'17-SO006-01.2 - D1.4.1 Zd...'!M33</f>
        <v>0</v>
      </c>
      <c r="AW90" s="94">
        <f>'17-SO006-01.2 - D1.4.1 Zd...'!M34</f>
        <v>0</v>
      </c>
      <c r="AX90" s="94">
        <f>'17-SO006-01.2 - D1.4.1 Zd...'!M35</f>
        <v>0</v>
      </c>
      <c r="AY90" s="94">
        <f>'17-SO006-01.2 - D1.4.1 Zd...'!M36</f>
        <v>0</v>
      </c>
      <c r="AZ90" s="94">
        <f>'17-SO006-01.2 - D1.4.1 Zd...'!H33</f>
        <v>0</v>
      </c>
      <c r="BA90" s="94">
        <f>'17-SO006-01.2 - D1.4.1 Zd...'!H34</f>
        <v>0</v>
      </c>
      <c r="BB90" s="94">
        <f>'17-SO006-01.2 - D1.4.1 Zd...'!H35</f>
        <v>0</v>
      </c>
      <c r="BC90" s="94">
        <f>'17-SO006-01.2 - D1.4.1 Zd...'!H36</f>
        <v>0</v>
      </c>
      <c r="BD90" s="96">
        <f>'17-SO006-01.2 - D1.4.1 Zd...'!H37</f>
        <v>0</v>
      </c>
      <c r="BG90" s="107"/>
      <c r="BH90" s="108"/>
      <c r="BT90" s="97" t="s">
        <v>86</v>
      </c>
      <c r="BV90" s="97" t="s">
        <v>76</v>
      </c>
      <c r="BW90" s="97" t="s">
        <v>90</v>
      </c>
      <c r="BX90" s="97" t="s">
        <v>82</v>
      </c>
    </row>
    <row r="91" spans="1:76" s="6" customFormat="1" ht="35.049999999999997" customHeight="1" x14ac:dyDescent="0.35">
      <c r="A91" s="89" t="s">
        <v>83</v>
      </c>
      <c r="B91" s="90"/>
      <c r="C91" s="91"/>
      <c r="D91" s="91"/>
      <c r="E91" s="139" t="s">
        <v>91</v>
      </c>
      <c r="F91" s="139"/>
      <c r="G91" s="139"/>
      <c r="H91" s="139"/>
      <c r="I91" s="139"/>
      <c r="J91" s="91"/>
      <c r="K91" s="139" t="s">
        <v>92</v>
      </c>
      <c r="L91" s="139"/>
      <c r="M91" s="139"/>
      <c r="N91" s="139"/>
      <c r="O91" s="139"/>
      <c r="P91" s="139"/>
      <c r="Q91" s="139"/>
      <c r="R91" s="139"/>
      <c r="S91" s="139"/>
      <c r="T91" s="139"/>
      <c r="U91" s="139"/>
      <c r="V91" s="139"/>
      <c r="W91" s="139"/>
      <c r="X91" s="139"/>
      <c r="Y91" s="139"/>
      <c r="Z91" s="139"/>
      <c r="AA91" s="139"/>
      <c r="AB91" s="139"/>
      <c r="AC91" s="139"/>
      <c r="AD91" s="139"/>
      <c r="AE91" s="139"/>
      <c r="AF91" s="139"/>
      <c r="AG91" s="125">
        <f>'17-SO006-01.3 - D1.4.2  D...'!M31</f>
        <v>0</v>
      </c>
      <c r="AH91" s="126"/>
      <c r="AI91" s="126"/>
      <c r="AJ91" s="126"/>
      <c r="AK91" s="126"/>
      <c r="AL91" s="126"/>
      <c r="AM91" s="126"/>
      <c r="AN91" s="125">
        <f t="shared" si="0"/>
        <v>0</v>
      </c>
      <c r="AO91" s="126"/>
      <c r="AP91" s="126"/>
      <c r="AQ91" s="92"/>
      <c r="AS91" s="93">
        <f>'17-SO006-01.3 - D1.4.2  D...'!M29</f>
        <v>0</v>
      </c>
      <c r="AT91" s="94">
        <f t="shared" si="1"/>
        <v>0</v>
      </c>
      <c r="AU91" s="95">
        <f>'17-SO006-01.3 - D1.4.2  D...'!X113</f>
        <v>0</v>
      </c>
      <c r="AV91" s="94">
        <f>'17-SO006-01.3 - D1.4.2  D...'!M33</f>
        <v>0</v>
      </c>
      <c r="AW91" s="94">
        <f>'17-SO006-01.3 - D1.4.2  D...'!M34</f>
        <v>0</v>
      </c>
      <c r="AX91" s="94">
        <f>'17-SO006-01.3 - D1.4.2  D...'!M35</f>
        <v>0</v>
      </c>
      <c r="AY91" s="94">
        <f>'17-SO006-01.3 - D1.4.2  D...'!M36</f>
        <v>0</v>
      </c>
      <c r="AZ91" s="94">
        <f>'17-SO006-01.3 - D1.4.2  D...'!H33</f>
        <v>0</v>
      </c>
      <c r="BA91" s="94">
        <f>'17-SO006-01.3 - D1.4.2  D...'!H34</f>
        <v>0</v>
      </c>
      <c r="BB91" s="94">
        <f>'17-SO006-01.3 - D1.4.2  D...'!H35</f>
        <v>0</v>
      </c>
      <c r="BC91" s="94">
        <f>'17-SO006-01.3 - D1.4.2  D...'!H36</f>
        <v>0</v>
      </c>
      <c r="BD91" s="96">
        <f>'17-SO006-01.3 - D1.4.2  D...'!H37</f>
        <v>0</v>
      </c>
      <c r="BG91" s="107"/>
      <c r="BT91" s="97" t="s">
        <v>86</v>
      </c>
      <c r="BV91" s="97" t="s">
        <v>76</v>
      </c>
      <c r="BW91" s="97" t="s">
        <v>93</v>
      </c>
      <c r="BX91" s="97" t="s">
        <v>82</v>
      </c>
    </row>
    <row r="92" spans="1:76" s="6" customFormat="1" ht="35.049999999999997" customHeight="1" x14ac:dyDescent="0.35">
      <c r="A92" s="89" t="s">
        <v>83</v>
      </c>
      <c r="B92" s="90"/>
      <c r="C92" s="91"/>
      <c r="D92" s="91"/>
      <c r="E92" s="139" t="s">
        <v>94</v>
      </c>
      <c r="F92" s="139"/>
      <c r="G92" s="139"/>
      <c r="H92" s="139"/>
      <c r="I92" s="139"/>
      <c r="J92" s="91"/>
      <c r="K92" s="139" t="s">
        <v>95</v>
      </c>
      <c r="L92" s="139"/>
      <c r="M92" s="139"/>
      <c r="N92" s="139"/>
      <c r="O92" s="139"/>
      <c r="P92" s="139"/>
      <c r="Q92" s="139"/>
      <c r="R92" s="139"/>
      <c r="S92" s="139"/>
      <c r="T92" s="139"/>
      <c r="U92" s="139"/>
      <c r="V92" s="139"/>
      <c r="W92" s="139"/>
      <c r="X92" s="139"/>
      <c r="Y92" s="139"/>
      <c r="Z92" s="139"/>
      <c r="AA92" s="139"/>
      <c r="AB92" s="139"/>
      <c r="AC92" s="139"/>
      <c r="AD92" s="139"/>
      <c r="AE92" s="139"/>
      <c r="AF92" s="139"/>
      <c r="AG92" s="125">
        <f>'17-SO006-01.4 - D.1.4.3  ...'!M31</f>
        <v>0</v>
      </c>
      <c r="AH92" s="126"/>
      <c r="AI92" s="126"/>
      <c r="AJ92" s="126"/>
      <c r="AK92" s="126"/>
      <c r="AL92" s="126"/>
      <c r="AM92" s="126"/>
      <c r="AN92" s="125">
        <f t="shared" si="0"/>
        <v>0</v>
      </c>
      <c r="AO92" s="126"/>
      <c r="AP92" s="126"/>
      <c r="AQ92" s="92"/>
      <c r="AS92" s="93">
        <f>'17-SO006-01.4 - D.1.4.3  ...'!M29</f>
        <v>0</v>
      </c>
      <c r="AT92" s="94">
        <f t="shared" si="1"/>
        <v>0</v>
      </c>
      <c r="AU92" s="95">
        <f>'17-SO006-01.4 - D.1.4.3  ...'!X113</f>
        <v>0.67700000000000005</v>
      </c>
      <c r="AV92" s="94">
        <f>'17-SO006-01.4 - D.1.4.3  ...'!M33</f>
        <v>0</v>
      </c>
      <c r="AW92" s="94">
        <f>'17-SO006-01.4 - D.1.4.3  ...'!M34</f>
        <v>0</v>
      </c>
      <c r="AX92" s="94">
        <f>'17-SO006-01.4 - D.1.4.3  ...'!M35</f>
        <v>0</v>
      </c>
      <c r="AY92" s="94">
        <f>'17-SO006-01.4 - D.1.4.3  ...'!M36</f>
        <v>0</v>
      </c>
      <c r="AZ92" s="94">
        <f>'17-SO006-01.4 - D.1.4.3  ...'!H33</f>
        <v>0</v>
      </c>
      <c r="BA92" s="94">
        <f>'17-SO006-01.4 - D.1.4.3  ...'!H34</f>
        <v>0</v>
      </c>
      <c r="BB92" s="94">
        <f>'17-SO006-01.4 - D.1.4.3  ...'!H35</f>
        <v>0</v>
      </c>
      <c r="BC92" s="94">
        <f>'17-SO006-01.4 - D.1.4.3  ...'!H36</f>
        <v>0</v>
      </c>
      <c r="BD92" s="96">
        <f>'17-SO006-01.4 - D.1.4.3  ...'!H37</f>
        <v>0</v>
      </c>
      <c r="BG92" s="107"/>
      <c r="BT92" s="97" t="s">
        <v>86</v>
      </c>
      <c r="BV92" s="97" t="s">
        <v>76</v>
      </c>
      <c r="BW92" s="97" t="s">
        <v>96</v>
      </c>
      <c r="BX92" s="97" t="s">
        <v>82</v>
      </c>
    </row>
    <row r="93" spans="1:76" s="6" customFormat="1" ht="35.049999999999997" customHeight="1" x14ac:dyDescent="0.35">
      <c r="A93" s="89" t="s">
        <v>83</v>
      </c>
      <c r="B93" s="90"/>
      <c r="C93" s="91"/>
      <c r="D93" s="91"/>
      <c r="E93" s="139" t="s">
        <v>97</v>
      </c>
      <c r="F93" s="139"/>
      <c r="G93" s="139"/>
      <c r="H93" s="139"/>
      <c r="I93" s="139"/>
      <c r="J93" s="91"/>
      <c r="K93" s="139" t="s">
        <v>98</v>
      </c>
      <c r="L93" s="139"/>
      <c r="M93" s="139"/>
      <c r="N93" s="139"/>
      <c r="O93" s="139"/>
      <c r="P93" s="139"/>
      <c r="Q93" s="139"/>
      <c r="R93" s="139"/>
      <c r="S93" s="139"/>
      <c r="T93" s="139"/>
      <c r="U93" s="139"/>
      <c r="V93" s="139"/>
      <c r="W93" s="139"/>
      <c r="X93" s="139"/>
      <c r="Y93" s="139"/>
      <c r="Z93" s="139"/>
      <c r="AA93" s="139"/>
      <c r="AB93" s="139"/>
      <c r="AC93" s="139"/>
      <c r="AD93" s="139"/>
      <c r="AE93" s="139"/>
      <c r="AF93" s="139"/>
      <c r="AG93" s="125">
        <f>'17-SO006-01.5 - D.1.4.4  ...'!M31</f>
        <v>0</v>
      </c>
      <c r="AH93" s="126"/>
      <c r="AI93" s="126"/>
      <c r="AJ93" s="126"/>
      <c r="AK93" s="126"/>
      <c r="AL93" s="126"/>
      <c r="AM93" s="126"/>
      <c r="AN93" s="125">
        <f t="shared" si="0"/>
        <v>0</v>
      </c>
      <c r="AO93" s="126"/>
      <c r="AP93" s="126"/>
      <c r="AQ93" s="92"/>
      <c r="AS93" s="93">
        <f>'17-SO006-01.5 - D.1.4.4  ...'!M29</f>
        <v>0</v>
      </c>
      <c r="AT93" s="94">
        <f t="shared" si="1"/>
        <v>0</v>
      </c>
      <c r="AU93" s="95">
        <f>'17-SO006-01.5 - D.1.4.4  ...'!X113</f>
        <v>0</v>
      </c>
      <c r="AV93" s="94">
        <f>'17-SO006-01.5 - D.1.4.4  ...'!M33</f>
        <v>0</v>
      </c>
      <c r="AW93" s="94">
        <f>'17-SO006-01.5 - D.1.4.4  ...'!M34</f>
        <v>0</v>
      </c>
      <c r="AX93" s="94">
        <f>'17-SO006-01.5 - D.1.4.4  ...'!M35</f>
        <v>0</v>
      </c>
      <c r="AY93" s="94">
        <f>'17-SO006-01.5 - D.1.4.4  ...'!M36</f>
        <v>0</v>
      </c>
      <c r="AZ93" s="94">
        <f>'17-SO006-01.5 - D.1.4.4  ...'!H33</f>
        <v>0</v>
      </c>
      <c r="BA93" s="94">
        <f>'17-SO006-01.5 - D.1.4.4  ...'!H34</f>
        <v>0</v>
      </c>
      <c r="BB93" s="94">
        <f>'17-SO006-01.5 - D.1.4.4  ...'!H35</f>
        <v>0</v>
      </c>
      <c r="BC93" s="94">
        <f>'17-SO006-01.5 - D.1.4.4  ...'!H36</f>
        <v>0</v>
      </c>
      <c r="BD93" s="96">
        <f>'17-SO006-01.5 - D.1.4.4  ...'!H37</f>
        <v>0</v>
      </c>
      <c r="BG93" s="107"/>
      <c r="BT93" s="97" t="s">
        <v>86</v>
      </c>
      <c r="BV93" s="97" t="s">
        <v>76</v>
      </c>
      <c r="BW93" s="97" t="s">
        <v>99</v>
      </c>
      <c r="BX93" s="97" t="s">
        <v>82</v>
      </c>
    </row>
    <row r="94" spans="1:76" s="6" customFormat="1" ht="35.049999999999997" customHeight="1" x14ac:dyDescent="0.35">
      <c r="A94" s="89" t="s">
        <v>83</v>
      </c>
      <c r="B94" s="90"/>
      <c r="C94" s="91"/>
      <c r="D94" s="91"/>
      <c r="E94" s="139" t="s">
        <v>100</v>
      </c>
      <c r="F94" s="139"/>
      <c r="G94" s="139"/>
      <c r="H94" s="139"/>
      <c r="I94" s="139"/>
      <c r="J94" s="91"/>
      <c r="K94" s="139" t="s">
        <v>101</v>
      </c>
      <c r="L94" s="139"/>
      <c r="M94" s="139"/>
      <c r="N94" s="139"/>
      <c r="O94" s="139"/>
      <c r="P94" s="139"/>
      <c r="Q94" s="139"/>
      <c r="R94" s="139"/>
      <c r="S94" s="139"/>
      <c r="T94" s="139"/>
      <c r="U94" s="139"/>
      <c r="V94" s="139"/>
      <c r="W94" s="139"/>
      <c r="X94" s="139"/>
      <c r="Y94" s="139"/>
      <c r="Z94" s="139"/>
      <c r="AA94" s="139"/>
      <c r="AB94" s="139"/>
      <c r="AC94" s="139"/>
      <c r="AD94" s="139"/>
      <c r="AE94" s="139"/>
      <c r="AF94" s="139"/>
      <c r="AG94" s="125">
        <f>'17-SO006-01.6 - D.1.4.5  ...'!M31</f>
        <v>0</v>
      </c>
      <c r="AH94" s="126"/>
      <c r="AI94" s="126"/>
      <c r="AJ94" s="126"/>
      <c r="AK94" s="126"/>
      <c r="AL94" s="126"/>
      <c r="AM94" s="126"/>
      <c r="AN94" s="125">
        <f t="shared" si="0"/>
        <v>0</v>
      </c>
      <c r="AO94" s="126"/>
      <c r="AP94" s="126"/>
      <c r="AQ94" s="92"/>
      <c r="AS94" s="93">
        <f>'17-SO006-01.6 - D.1.4.5  ...'!M29</f>
        <v>0</v>
      </c>
      <c r="AT94" s="94">
        <f t="shared" si="1"/>
        <v>0</v>
      </c>
      <c r="AU94" s="95">
        <f>'17-SO006-01.6 - D.1.4.5  ...'!X113</f>
        <v>0</v>
      </c>
      <c r="AV94" s="94">
        <f>'17-SO006-01.6 - D.1.4.5  ...'!M33</f>
        <v>0</v>
      </c>
      <c r="AW94" s="94">
        <f>'17-SO006-01.6 - D.1.4.5  ...'!M34</f>
        <v>0</v>
      </c>
      <c r="AX94" s="94">
        <f>'17-SO006-01.6 - D.1.4.5  ...'!M35</f>
        <v>0</v>
      </c>
      <c r="AY94" s="94">
        <f>'17-SO006-01.6 - D.1.4.5  ...'!M36</f>
        <v>0</v>
      </c>
      <c r="AZ94" s="94">
        <f>'17-SO006-01.6 - D.1.4.5  ...'!H33</f>
        <v>0</v>
      </c>
      <c r="BA94" s="94">
        <f>'17-SO006-01.6 - D.1.4.5  ...'!H34</f>
        <v>0</v>
      </c>
      <c r="BB94" s="94">
        <f>'17-SO006-01.6 - D.1.4.5  ...'!H35</f>
        <v>0</v>
      </c>
      <c r="BC94" s="94">
        <f>'17-SO006-01.6 - D.1.4.5  ...'!H36</f>
        <v>0</v>
      </c>
      <c r="BD94" s="96">
        <f>'17-SO006-01.6 - D.1.4.5  ...'!H37</f>
        <v>0</v>
      </c>
      <c r="BG94" s="107"/>
      <c r="BT94" s="97" t="s">
        <v>86</v>
      </c>
      <c r="BV94" s="97" t="s">
        <v>76</v>
      </c>
      <c r="BW94" s="97" t="s">
        <v>102</v>
      </c>
      <c r="BX94" s="97" t="s">
        <v>82</v>
      </c>
    </row>
    <row r="95" spans="1:76" s="6" customFormat="1" ht="35.049999999999997" customHeight="1" x14ac:dyDescent="0.35">
      <c r="A95" s="89" t="s">
        <v>83</v>
      </c>
      <c r="B95" s="90"/>
      <c r="C95" s="91"/>
      <c r="D95" s="91"/>
      <c r="E95" s="139" t="s">
        <v>103</v>
      </c>
      <c r="F95" s="139"/>
      <c r="G95" s="139"/>
      <c r="H95" s="139"/>
      <c r="I95" s="139"/>
      <c r="J95" s="91"/>
      <c r="K95" s="139" t="s">
        <v>104</v>
      </c>
      <c r="L95" s="139"/>
      <c r="M95" s="139"/>
      <c r="N95" s="139"/>
      <c r="O95" s="139"/>
      <c r="P95" s="139"/>
      <c r="Q95" s="139"/>
      <c r="R95" s="139"/>
      <c r="S95" s="139"/>
      <c r="T95" s="139"/>
      <c r="U95" s="139"/>
      <c r="V95" s="139"/>
      <c r="W95" s="139"/>
      <c r="X95" s="139"/>
      <c r="Y95" s="139"/>
      <c r="Z95" s="139"/>
      <c r="AA95" s="139"/>
      <c r="AB95" s="139"/>
      <c r="AC95" s="139"/>
      <c r="AD95" s="139"/>
      <c r="AE95" s="139"/>
      <c r="AF95" s="139"/>
      <c r="AG95" s="125">
        <f>'17-SO006-01.7 - D.1.4.6  ...'!M31</f>
        <v>0</v>
      </c>
      <c r="AH95" s="126"/>
      <c r="AI95" s="126"/>
      <c r="AJ95" s="126"/>
      <c r="AK95" s="126"/>
      <c r="AL95" s="126"/>
      <c r="AM95" s="126"/>
      <c r="AN95" s="125">
        <f t="shared" si="0"/>
        <v>0</v>
      </c>
      <c r="AO95" s="126"/>
      <c r="AP95" s="126"/>
      <c r="AQ95" s="92"/>
      <c r="AS95" s="93">
        <f>'17-SO006-01.7 - D.1.4.6  ...'!M29</f>
        <v>0</v>
      </c>
      <c r="AT95" s="94">
        <f t="shared" si="1"/>
        <v>0</v>
      </c>
      <c r="AU95" s="95">
        <f>'17-SO006-01.7 - D.1.4.6  ...'!X113</f>
        <v>8.0000000000000002E-3</v>
      </c>
      <c r="AV95" s="94">
        <f>'17-SO006-01.7 - D.1.4.6  ...'!M33</f>
        <v>0</v>
      </c>
      <c r="AW95" s="94">
        <f>'17-SO006-01.7 - D.1.4.6  ...'!M34</f>
        <v>0</v>
      </c>
      <c r="AX95" s="94">
        <f>'17-SO006-01.7 - D.1.4.6  ...'!M35</f>
        <v>0</v>
      </c>
      <c r="AY95" s="94">
        <f>'17-SO006-01.7 - D.1.4.6  ...'!M36</f>
        <v>0</v>
      </c>
      <c r="AZ95" s="94">
        <f>'17-SO006-01.7 - D.1.4.6  ...'!H33</f>
        <v>0</v>
      </c>
      <c r="BA95" s="94">
        <f>'17-SO006-01.7 - D.1.4.6  ...'!H34</f>
        <v>0</v>
      </c>
      <c r="BB95" s="94">
        <f>'17-SO006-01.7 - D.1.4.6  ...'!H35</f>
        <v>0</v>
      </c>
      <c r="BC95" s="94">
        <f>'17-SO006-01.7 - D.1.4.6  ...'!H36</f>
        <v>0</v>
      </c>
      <c r="BD95" s="96">
        <f>'17-SO006-01.7 - D.1.4.6  ...'!H37</f>
        <v>0</v>
      </c>
      <c r="BG95" s="107"/>
      <c r="BT95" s="97" t="s">
        <v>86</v>
      </c>
      <c r="BV95" s="97" t="s">
        <v>76</v>
      </c>
      <c r="BW95" s="97" t="s">
        <v>105</v>
      </c>
      <c r="BX95" s="97" t="s">
        <v>82</v>
      </c>
    </row>
    <row r="96" spans="1:76" s="5" customFormat="1" ht="35.049999999999997" customHeight="1" x14ac:dyDescent="0.35">
      <c r="A96" s="89" t="s">
        <v>83</v>
      </c>
      <c r="B96" s="80"/>
      <c r="C96" s="81"/>
      <c r="D96" s="138" t="s">
        <v>106</v>
      </c>
      <c r="E96" s="138"/>
      <c r="F96" s="138"/>
      <c r="G96" s="138"/>
      <c r="H96" s="138"/>
      <c r="I96" s="82"/>
      <c r="J96" s="138" t="s">
        <v>107</v>
      </c>
      <c r="K96" s="138"/>
      <c r="L96" s="138"/>
      <c r="M96" s="138"/>
      <c r="N96" s="138"/>
      <c r="O96" s="138"/>
      <c r="P96" s="138"/>
      <c r="Q96" s="138"/>
      <c r="R96" s="138"/>
      <c r="S96" s="138"/>
      <c r="T96" s="138"/>
      <c r="U96" s="138"/>
      <c r="V96" s="138"/>
      <c r="W96" s="138"/>
      <c r="X96" s="138"/>
      <c r="Y96" s="138"/>
      <c r="Z96" s="138"/>
      <c r="AA96" s="138"/>
      <c r="AB96" s="138"/>
      <c r="AC96" s="138"/>
      <c r="AD96" s="138"/>
      <c r="AE96" s="138"/>
      <c r="AF96" s="138"/>
      <c r="AG96" s="127">
        <f>'17-SO 006-02 - Vedlejší a...'!M30</f>
        <v>0</v>
      </c>
      <c r="AH96" s="128"/>
      <c r="AI96" s="128"/>
      <c r="AJ96" s="128"/>
      <c r="AK96" s="128"/>
      <c r="AL96" s="128"/>
      <c r="AM96" s="128"/>
      <c r="AN96" s="127">
        <f t="shared" si="0"/>
        <v>0</v>
      </c>
      <c r="AO96" s="128"/>
      <c r="AP96" s="128"/>
      <c r="AQ96" s="83"/>
      <c r="AS96" s="84">
        <f>'17-SO 006-02 - Vedlejší a...'!M28</f>
        <v>0</v>
      </c>
      <c r="AT96" s="85">
        <f t="shared" si="1"/>
        <v>0</v>
      </c>
      <c r="AU96" s="86">
        <f>'17-SO 006-02 - Vedlejší a...'!X113</f>
        <v>0</v>
      </c>
      <c r="AV96" s="85">
        <f>'17-SO 006-02 - Vedlejší a...'!M32</f>
        <v>0</v>
      </c>
      <c r="AW96" s="85">
        <f>'17-SO 006-02 - Vedlejší a...'!M33</f>
        <v>0</v>
      </c>
      <c r="AX96" s="85">
        <f>'17-SO 006-02 - Vedlejší a...'!M34</f>
        <v>0</v>
      </c>
      <c r="AY96" s="85">
        <f>'17-SO 006-02 - Vedlejší a...'!M35</f>
        <v>0</v>
      </c>
      <c r="AZ96" s="85">
        <f>'17-SO 006-02 - Vedlejší a...'!H32</f>
        <v>0</v>
      </c>
      <c r="BA96" s="85">
        <f>'17-SO 006-02 - Vedlejší a...'!H33</f>
        <v>0</v>
      </c>
      <c r="BB96" s="85">
        <f>'17-SO 006-02 - Vedlejší a...'!H34</f>
        <v>0</v>
      </c>
      <c r="BC96" s="85">
        <f>'17-SO 006-02 - Vedlejší a...'!H35</f>
        <v>0</v>
      </c>
      <c r="BD96" s="87">
        <f>'17-SO 006-02 - Vedlejší a...'!H36</f>
        <v>0</v>
      </c>
      <c r="BG96" s="107"/>
      <c r="BT96" s="88" t="s">
        <v>81</v>
      </c>
      <c r="BV96" s="88" t="s">
        <v>76</v>
      </c>
      <c r="BW96" s="88" t="s">
        <v>108</v>
      </c>
      <c r="BX96" s="88" t="s">
        <v>77</v>
      </c>
    </row>
    <row r="97" spans="1:76" s="5" customFormat="1" ht="35.049999999999997" customHeight="1" x14ac:dyDescent="0.35">
      <c r="A97" s="89" t="s">
        <v>83</v>
      </c>
      <c r="B97" s="80"/>
      <c r="C97" s="81"/>
      <c r="D97" s="138" t="s">
        <v>109</v>
      </c>
      <c r="E97" s="138"/>
      <c r="F97" s="138"/>
      <c r="G97" s="138"/>
      <c r="H97" s="138"/>
      <c r="I97" s="82"/>
      <c r="J97" s="138" t="s">
        <v>110</v>
      </c>
      <c r="K97" s="138"/>
      <c r="L97" s="138"/>
      <c r="M97" s="138"/>
      <c r="N97" s="138"/>
      <c r="O97" s="138"/>
      <c r="P97" s="138"/>
      <c r="Q97" s="138"/>
      <c r="R97" s="138"/>
      <c r="S97" s="138"/>
      <c r="T97" s="138"/>
      <c r="U97" s="138"/>
      <c r="V97" s="138"/>
      <c r="W97" s="138"/>
      <c r="X97" s="138"/>
      <c r="Y97" s="138"/>
      <c r="Z97" s="138"/>
      <c r="AA97" s="138"/>
      <c r="AB97" s="138"/>
      <c r="AC97" s="138"/>
      <c r="AD97" s="138"/>
      <c r="AE97" s="138"/>
      <c r="AF97" s="138"/>
      <c r="AG97" s="127">
        <f>'17-SO 006-03 - D.2.1  Gas...'!M30</f>
        <v>0</v>
      </c>
      <c r="AH97" s="128"/>
      <c r="AI97" s="128"/>
      <c r="AJ97" s="128"/>
      <c r="AK97" s="128"/>
      <c r="AL97" s="128"/>
      <c r="AM97" s="128"/>
      <c r="AN97" s="127">
        <f t="shared" si="0"/>
        <v>0</v>
      </c>
      <c r="AO97" s="128"/>
      <c r="AP97" s="128"/>
      <c r="AQ97" s="83"/>
      <c r="AS97" s="98">
        <f>'17-SO 006-03 - D.2.1  Gas...'!M28</f>
        <v>0</v>
      </c>
      <c r="AT97" s="99">
        <f t="shared" si="1"/>
        <v>0</v>
      </c>
      <c r="AU97" s="100">
        <f>'17-SO 006-03 - D.2.1  Gas...'!X111</f>
        <v>0</v>
      </c>
      <c r="AV97" s="99">
        <f>'17-SO 006-03 - D.2.1  Gas...'!M32</f>
        <v>0</v>
      </c>
      <c r="AW97" s="99">
        <f>'17-SO 006-03 - D.2.1  Gas...'!M33</f>
        <v>0</v>
      </c>
      <c r="AX97" s="99">
        <f>'17-SO 006-03 - D.2.1  Gas...'!M34</f>
        <v>0</v>
      </c>
      <c r="AY97" s="99">
        <f>'17-SO 006-03 - D.2.1  Gas...'!M35</f>
        <v>0</v>
      </c>
      <c r="AZ97" s="99">
        <f>'17-SO 006-03 - D.2.1  Gas...'!H32</f>
        <v>0</v>
      </c>
      <c r="BA97" s="99">
        <f>'17-SO 006-03 - D.2.1  Gas...'!H33</f>
        <v>0</v>
      </c>
      <c r="BB97" s="99">
        <f>'17-SO 006-03 - D.2.1  Gas...'!H34</f>
        <v>0</v>
      </c>
      <c r="BC97" s="99">
        <f>'17-SO 006-03 - D.2.1  Gas...'!H35</f>
        <v>0</v>
      </c>
      <c r="BD97" s="101">
        <f>'17-SO 006-03 - D.2.1  Gas...'!H36</f>
        <v>0</v>
      </c>
      <c r="BG97" s="107"/>
      <c r="BT97" s="88" t="s">
        <v>81</v>
      </c>
      <c r="BV97" s="88" t="s">
        <v>76</v>
      </c>
      <c r="BW97" s="88" t="s">
        <v>111</v>
      </c>
      <c r="BX97" s="88" t="s">
        <v>77</v>
      </c>
    </row>
    <row r="98" spans="1:76" x14ac:dyDescent="0.35">
      <c r="B98" s="18"/>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c r="AC98" s="21"/>
      <c r="AD98" s="21"/>
      <c r="AE98" s="21"/>
      <c r="AF98" s="21"/>
      <c r="AG98" s="21"/>
      <c r="AH98" s="21"/>
      <c r="AI98" s="21"/>
      <c r="AJ98" s="21"/>
      <c r="AK98" s="21"/>
      <c r="AL98" s="21"/>
      <c r="AM98" s="21"/>
      <c r="AN98" s="21"/>
      <c r="AO98" s="21"/>
      <c r="AP98" s="21"/>
      <c r="AQ98" s="19"/>
      <c r="BG98" s="110"/>
    </row>
    <row r="99" spans="1:76" s="1" customFormat="1" ht="29.95" customHeight="1" x14ac:dyDescent="0.35">
      <c r="B99" s="28"/>
      <c r="C99" s="72" t="s">
        <v>112</v>
      </c>
      <c r="D99" s="29"/>
      <c r="E99" s="29"/>
      <c r="F99" s="29"/>
      <c r="G99" s="29"/>
      <c r="H99" s="29"/>
      <c r="I99" s="29"/>
      <c r="J99" s="29"/>
      <c r="K99" s="29"/>
      <c r="L99" s="29"/>
      <c r="M99" s="29"/>
      <c r="N99" s="29"/>
      <c r="O99" s="29"/>
      <c r="P99" s="29"/>
      <c r="Q99" s="29"/>
      <c r="R99" s="29"/>
      <c r="S99" s="29"/>
      <c r="T99" s="29"/>
      <c r="U99" s="29"/>
      <c r="V99" s="29"/>
      <c r="W99" s="29"/>
      <c r="X99" s="29"/>
      <c r="Y99" s="29"/>
      <c r="Z99" s="29"/>
      <c r="AA99" s="29"/>
      <c r="AB99" s="29"/>
      <c r="AC99" s="29"/>
      <c r="AD99" s="29"/>
      <c r="AE99" s="29"/>
      <c r="AF99" s="29"/>
      <c r="AG99" s="124">
        <v>0</v>
      </c>
      <c r="AH99" s="124"/>
      <c r="AI99" s="124"/>
      <c r="AJ99" s="124"/>
      <c r="AK99" s="124"/>
      <c r="AL99" s="124"/>
      <c r="AM99" s="124"/>
      <c r="AN99" s="124">
        <v>0</v>
      </c>
      <c r="AO99" s="124"/>
      <c r="AP99" s="124"/>
      <c r="AQ99" s="30"/>
      <c r="AS99" s="68" t="s">
        <v>113</v>
      </c>
      <c r="AT99" s="69" t="s">
        <v>114</v>
      </c>
      <c r="AU99" s="69" t="s">
        <v>38</v>
      </c>
      <c r="AV99" s="70" t="s">
        <v>61</v>
      </c>
      <c r="BG99" s="109"/>
    </row>
    <row r="100" spans="1:76" s="1" customFormat="1" ht="10.8" customHeight="1" x14ac:dyDescent="0.35">
      <c r="B100" s="28"/>
      <c r="C100" s="29"/>
      <c r="D100" s="29"/>
      <c r="E100" s="29"/>
      <c r="F100" s="29"/>
      <c r="G100" s="29"/>
      <c r="H100" s="29"/>
      <c r="I100" s="29"/>
      <c r="J100" s="29"/>
      <c r="K100" s="29"/>
      <c r="L100" s="29"/>
      <c r="M100" s="29"/>
      <c r="N100" s="29"/>
      <c r="O100" s="29"/>
      <c r="P100" s="29"/>
      <c r="Q100" s="29"/>
      <c r="R100" s="29"/>
      <c r="S100" s="29"/>
      <c r="T100" s="29"/>
      <c r="U100" s="29"/>
      <c r="V100" s="29"/>
      <c r="W100" s="29"/>
      <c r="X100" s="29"/>
      <c r="Y100" s="29"/>
      <c r="Z100" s="29"/>
      <c r="AA100" s="29"/>
      <c r="AB100" s="29"/>
      <c r="AC100" s="29"/>
      <c r="AD100" s="29"/>
      <c r="AE100" s="29"/>
      <c r="AF100" s="29"/>
      <c r="AG100" s="29"/>
      <c r="AH100" s="29"/>
      <c r="AI100" s="29"/>
      <c r="AJ100" s="29"/>
      <c r="AK100" s="29"/>
      <c r="AL100" s="29"/>
      <c r="AM100" s="29"/>
      <c r="AN100" s="29"/>
      <c r="AO100" s="29"/>
      <c r="AP100" s="29"/>
      <c r="AQ100" s="30"/>
      <c r="AS100" s="102"/>
      <c r="AT100" s="48"/>
      <c r="AU100" s="48"/>
      <c r="AV100" s="50"/>
    </row>
    <row r="101" spans="1:76" s="1" customFormat="1" ht="29.95" customHeight="1" x14ac:dyDescent="0.35">
      <c r="B101" s="28"/>
      <c r="C101" s="103" t="s">
        <v>115</v>
      </c>
      <c r="D101" s="104"/>
      <c r="E101" s="104"/>
      <c r="F101" s="104"/>
      <c r="G101" s="104"/>
      <c r="H101" s="104"/>
      <c r="I101" s="104"/>
      <c r="J101" s="104"/>
      <c r="K101" s="104"/>
      <c r="L101" s="104"/>
      <c r="M101" s="104"/>
      <c r="N101" s="104"/>
      <c r="O101" s="104"/>
      <c r="P101" s="104"/>
      <c r="Q101" s="104"/>
      <c r="R101" s="104"/>
      <c r="S101" s="104"/>
      <c r="T101" s="104"/>
      <c r="U101" s="104"/>
      <c r="V101" s="104"/>
      <c r="W101" s="104"/>
      <c r="X101" s="104"/>
      <c r="Y101" s="104"/>
      <c r="Z101" s="104"/>
      <c r="AA101" s="104"/>
      <c r="AB101" s="104"/>
      <c r="AC101" s="104"/>
      <c r="AD101" s="104"/>
      <c r="AE101" s="104"/>
      <c r="AF101" s="104"/>
      <c r="AG101" s="137">
        <f>ROUND(AG87+AG99,2)</f>
        <v>0</v>
      </c>
      <c r="AH101" s="137"/>
      <c r="AI101" s="137"/>
      <c r="AJ101" s="137"/>
      <c r="AK101" s="137"/>
      <c r="AL101" s="137"/>
      <c r="AM101" s="137"/>
      <c r="AN101" s="137">
        <f>AN87+AN99</f>
        <v>0</v>
      </c>
      <c r="AO101" s="137"/>
      <c r="AP101" s="137"/>
      <c r="AQ101" s="30"/>
    </row>
    <row r="102" spans="1:76" s="1" customFormat="1" ht="6.9" customHeight="1" x14ac:dyDescent="0.35">
      <c r="B102" s="51"/>
      <c r="C102" s="52"/>
      <c r="D102" s="52"/>
      <c r="E102" s="52"/>
      <c r="F102" s="52"/>
      <c r="G102" s="52"/>
      <c r="H102" s="52"/>
      <c r="I102" s="52"/>
      <c r="J102" s="52"/>
      <c r="K102" s="52"/>
      <c r="L102" s="52"/>
      <c r="M102" s="52"/>
      <c r="N102" s="52"/>
      <c r="O102" s="52"/>
      <c r="P102" s="52"/>
      <c r="Q102" s="52"/>
      <c r="R102" s="52"/>
      <c r="S102" s="52"/>
      <c r="T102" s="52"/>
      <c r="U102" s="52"/>
      <c r="V102" s="52"/>
      <c r="W102" s="52"/>
      <c r="X102" s="52"/>
      <c r="Y102" s="52"/>
      <c r="Z102" s="52"/>
      <c r="AA102" s="52"/>
      <c r="AB102" s="52"/>
      <c r="AC102" s="52"/>
      <c r="AD102" s="52"/>
      <c r="AE102" s="52"/>
      <c r="AF102" s="52"/>
      <c r="AG102" s="52"/>
      <c r="AH102" s="52"/>
      <c r="AI102" s="52"/>
      <c r="AJ102" s="52"/>
      <c r="AK102" s="52"/>
      <c r="AL102" s="52"/>
      <c r="AM102" s="52"/>
      <c r="AN102" s="52"/>
      <c r="AO102" s="52"/>
      <c r="AP102" s="52"/>
      <c r="AQ102" s="53"/>
    </row>
  </sheetData>
  <sheetProtection algorithmName="SHA-512" hashValue="yZ1ipvxPtsz9FP2gvnRrchQ+YjRJnU2dC1/v+9CS+P6c5MbotL1+AwNWNU+vOX5xD6aJKhDGJYXlEXktLFeLzg==" saltValue="5oKMXQLMeoQYENo3WW4Hpw==" spinCount="100000" sheet="1" objects="1" scenarios="1"/>
  <protectedRanges>
    <protectedRange sqref="AN8 E14 AN13 AN14" name="Oblast1"/>
  </protectedRanges>
  <mergeCells count="81">
    <mergeCell ref="C2:AP2"/>
    <mergeCell ref="C4:AP4"/>
    <mergeCell ref="K5:AO5"/>
    <mergeCell ref="K6:AO6"/>
    <mergeCell ref="E23:AN23"/>
    <mergeCell ref="AK27:AO27"/>
    <mergeCell ref="AK29:AO29"/>
    <mergeCell ref="L31:O31"/>
    <mergeCell ref="W31:AE31"/>
    <mergeCell ref="AK31:AO31"/>
    <mergeCell ref="L32:O32"/>
    <mergeCell ref="W32:AE32"/>
    <mergeCell ref="AK32:AO32"/>
    <mergeCell ref="L33:O33"/>
    <mergeCell ref="W33:AE33"/>
    <mergeCell ref="AK33:AO33"/>
    <mergeCell ref="L34:O34"/>
    <mergeCell ref="W34:AE34"/>
    <mergeCell ref="AK34:AO34"/>
    <mergeCell ref="L35:O35"/>
    <mergeCell ref="W35:AE35"/>
    <mergeCell ref="AK35:AO35"/>
    <mergeCell ref="C85:G85"/>
    <mergeCell ref="I85:AF85"/>
    <mergeCell ref="AG85:AM85"/>
    <mergeCell ref="AN85:AP85"/>
    <mergeCell ref="X37:AB37"/>
    <mergeCell ref="AK37:AO37"/>
    <mergeCell ref="C76:AP76"/>
    <mergeCell ref="L78:AO78"/>
    <mergeCell ref="AM82:AP82"/>
    <mergeCell ref="D88:H88"/>
    <mergeCell ref="J88:AF88"/>
    <mergeCell ref="AN89:AP89"/>
    <mergeCell ref="AG89:AM89"/>
    <mergeCell ref="E89:I89"/>
    <mergeCell ref="K89:AF89"/>
    <mergeCell ref="E90:I90"/>
    <mergeCell ref="K90:AF90"/>
    <mergeCell ref="AN91:AP91"/>
    <mergeCell ref="AG91:AM91"/>
    <mergeCell ref="E91:I91"/>
    <mergeCell ref="K91:AF91"/>
    <mergeCell ref="E92:I92"/>
    <mergeCell ref="K92:AF92"/>
    <mergeCell ref="AN93:AP93"/>
    <mergeCell ref="AG93:AM93"/>
    <mergeCell ref="E93:I93"/>
    <mergeCell ref="K93:AF93"/>
    <mergeCell ref="E94:I94"/>
    <mergeCell ref="K94:AF94"/>
    <mergeCell ref="AN95:AP95"/>
    <mergeCell ref="AG95:AM95"/>
    <mergeCell ref="E95:I95"/>
    <mergeCell ref="K95:AF95"/>
    <mergeCell ref="AG101:AM101"/>
    <mergeCell ref="AN101:AP101"/>
    <mergeCell ref="AN96:AP96"/>
    <mergeCell ref="AG96:AM96"/>
    <mergeCell ref="D96:H96"/>
    <mergeCell ref="J96:AF96"/>
    <mergeCell ref="AN97:AP97"/>
    <mergeCell ref="AG97:AM97"/>
    <mergeCell ref="D97:H97"/>
    <mergeCell ref="J97:AF97"/>
    <mergeCell ref="AR2:BE2"/>
    <mergeCell ref="AG87:AM87"/>
    <mergeCell ref="AN87:AP87"/>
    <mergeCell ref="AG99:AM99"/>
    <mergeCell ref="AN99:AP99"/>
    <mergeCell ref="AN94:AP94"/>
    <mergeCell ref="AG94:AM94"/>
    <mergeCell ref="AN92:AP92"/>
    <mergeCell ref="AG92:AM92"/>
    <mergeCell ref="AN90:AP90"/>
    <mergeCell ref="AG90:AM90"/>
    <mergeCell ref="AN88:AP88"/>
    <mergeCell ref="AG88:AM88"/>
    <mergeCell ref="AS82:AT84"/>
    <mergeCell ref="AM83:AP83"/>
    <mergeCell ref="AK26:AO26"/>
  </mergeCells>
  <hyperlinks>
    <hyperlink ref="K1:S1" location="C2" display="1) Souhrnný list stavby"/>
    <hyperlink ref="W1:AF1" location="C87" display="2) Rekapitulace objektů"/>
    <hyperlink ref="A89" location="'17-SO006-01.1 - D.1.1 Arc...'!C2" display="/"/>
    <hyperlink ref="A90" location="'17-SO006-01.2 - D1.4.1 Zd...'!C2" display="/"/>
    <hyperlink ref="A91" location="'17-SO006-01.3 - D1.4.2  D...'!C2" display="/"/>
    <hyperlink ref="A92" location="'17-SO006-01.4 - D.1.4.3  ...'!C2" display="/"/>
    <hyperlink ref="A93" location="'17-SO006-01.5 - D.1.4.4  ...'!C2" display="/"/>
    <hyperlink ref="A94" location="'17-SO006-01.6 - D.1.4.5  ...'!C2" display="/"/>
    <hyperlink ref="A95" location="'17-SO006-01.7 - D.1.4.6  ...'!C2" display="/"/>
    <hyperlink ref="A96" location="'17-SO 006-02 - Vedlejší a...'!C2" display="/"/>
    <hyperlink ref="A97" location="'17-SO 006-03 - D.2.1  Gas...'!C2" display="/"/>
  </hyperlinks>
  <pageMargins left="0.58333330000000005" right="0.58333330000000005" top="0.5" bottom="0.46666669999999999" header="0" footer="0"/>
  <pageSetup paperSize="9" scale="92" fitToHeight="100" orientation="portrait" blackAndWhite="1" r:id="rId1"/>
  <headerFooter>
    <oddFooter>&amp;CStrana &amp;P z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O115"/>
  <sheetViews>
    <sheetView showGridLines="0" workbookViewId="0">
      <pane ySplit="1" topLeftCell="A103" activePane="bottomLeft" state="frozen"/>
      <selection pane="bottomLeft" activeCell="L114" sqref="L114:M114"/>
    </sheetView>
  </sheetViews>
  <sheetFormatPr defaultRowHeight="13.1" x14ac:dyDescent="0.35"/>
  <cols>
    <col min="1" max="1" width="8.33203125" style="166" customWidth="1"/>
    <col min="2" max="2" width="1.6640625" style="166" customWidth="1"/>
    <col min="3" max="3" width="4.1640625" style="166" customWidth="1"/>
    <col min="4" max="4" width="4.33203125" style="166" customWidth="1"/>
    <col min="5" max="5" width="17.1640625" style="166" customWidth="1"/>
    <col min="6" max="7" width="11.1640625" style="166" customWidth="1"/>
    <col min="8" max="8" width="12.5" style="166" customWidth="1"/>
    <col min="9" max="9" width="7" style="166" customWidth="1"/>
    <col min="10" max="10" width="5.1640625" style="166" customWidth="1"/>
    <col min="11" max="11" width="11.5" style="166" customWidth="1"/>
    <col min="12" max="12" width="12" style="166" customWidth="1"/>
    <col min="13" max="14" width="6" style="166" customWidth="1"/>
    <col min="15" max="15" width="2" style="166" customWidth="1"/>
    <col min="16" max="16" width="12.5" style="166" customWidth="1"/>
    <col min="17" max="17" width="4.1640625" style="166" customWidth="1"/>
    <col min="18" max="18" width="16.1640625" style="166" customWidth="1"/>
    <col min="19" max="19" width="1.6640625" style="166" customWidth="1"/>
    <col min="20" max="20" width="8.1640625" style="166" customWidth="1"/>
    <col min="21" max="21" width="29.6640625" style="166" hidden="1" customWidth="1"/>
    <col min="22" max="22" width="16.33203125" style="166" hidden="1" customWidth="1"/>
    <col min="23" max="23" width="12.33203125" style="166" hidden="1" customWidth="1"/>
    <col min="24" max="24" width="16.33203125" style="166" hidden="1" customWidth="1"/>
    <col min="25" max="25" width="12.1640625" style="166" hidden="1" customWidth="1"/>
    <col min="26" max="26" width="15" style="166" hidden="1" customWidth="1"/>
    <col min="27" max="27" width="11" style="166" hidden="1" customWidth="1"/>
    <col min="28" max="28" width="15" style="166" hidden="1" customWidth="1"/>
    <col min="29" max="29" width="16.33203125" style="166" hidden="1" customWidth="1"/>
    <col min="30" max="30" width="11" style="166" customWidth="1"/>
    <col min="31" max="31" width="15" style="166" customWidth="1"/>
    <col min="32" max="32" width="16.33203125" style="166" customWidth="1"/>
    <col min="33" max="44" width="9.33203125" style="166"/>
    <col min="45" max="66" width="9.33203125" style="166" hidden="1"/>
    <col min="67" max="16384" width="9.33203125" style="166"/>
  </cols>
  <sheetData>
    <row r="1" spans="1:67" ht="21.8" customHeight="1" x14ac:dyDescent="0.35">
      <c r="A1" s="105"/>
      <c r="B1" s="8"/>
      <c r="C1" s="8"/>
      <c r="D1" s="9" t="s">
        <v>1</v>
      </c>
      <c r="E1" s="8"/>
      <c r="F1" s="10" t="s">
        <v>116</v>
      </c>
      <c r="G1" s="10"/>
      <c r="H1" s="161" t="s">
        <v>117</v>
      </c>
      <c r="I1" s="161"/>
      <c r="J1" s="161"/>
      <c r="K1" s="161"/>
      <c r="L1" s="10" t="s">
        <v>118</v>
      </c>
      <c r="M1" s="8"/>
      <c r="N1" s="8"/>
      <c r="O1" s="9" t="s">
        <v>119</v>
      </c>
      <c r="P1" s="8"/>
      <c r="Q1" s="8"/>
      <c r="R1" s="8"/>
      <c r="S1" s="8"/>
      <c r="T1" s="10" t="s">
        <v>120</v>
      </c>
      <c r="U1" s="10"/>
      <c r="V1" s="105"/>
      <c r="W1" s="105"/>
      <c r="X1" s="105"/>
      <c r="Y1" s="105"/>
      <c r="Z1" s="105"/>
      <c r="AA1" s="105"/>
      <c r="AB1" s="105"/>
      <c r="AC1" s="105"/>
      <c r="AD1" s="105"/>
      <c r="AE1" s="105"/>
      <c r="AF1" s="105"/>
      <c r="AG1" s="105"/>
      <c r="AH1" s="105"/>
      <c r="AI1" s="105"/>
      <c r="AJ1" s="105"/>
      <c r="AK1" s="105"/>
      <c r="AL1" s="105"/>
      <c r="AM1" s="105"/>
      <c r="AN1" s="105"/>
      <c r="AO1" s="105"/>
      <c r="AP1" s="105"/>
      <c r="AQ1" s="105"/>
      <c r="AR1" s="105"/>
      <c r="AS1" s="105"/>
      <c r="AT1" s="105"/>
      <c r="AU1" s="105"/>
      <c r="AV1" s="105"/>
      <c r="AW1" s="105"/>
      <c r="AX1" s="105"/>
      <c r="AY1" s="105"/>
      <c r="AZ1" s="105"/>
      <c r="BA1" s="105"/>
      <c r="BB1" s="105"/>
      <c r="BC1" s="105"/>
      <c r="BD1" s="105"/>
      <c r="BE1" s="105"/>
      <c r="BF1" s="105"/>
      <c r="BG1" s="105"/>
      <c r="BH1" s="105"/>
      <c r="BI1" s="105"/>
      <c r="BJ1" s="105"/>
      <c r="BK1" s="105"/>
      <c r="BL1" s="105"/>
      <c r="BM1" s="105"/>
      <c r="BN1" s="105"/>
      <c r="BO1" s="105"/>
    </row>
    <row r="2" spans="1:67" ht="37" customHeight="1" x14ac:dyDescent="0.35">
      <c r="C2" s="167" t="s">
        <v>7</v>
      </c>
      <c r="D2" s="168"/>
      <c r="E2" s="168"/>
      <c r="F2" s="168"/>
      <c r="G2" s="168"/>
      <c r="H2" s="168"/>
      <c r="I2" s="168"/>
      <c r="J2" s="168"/>
      <c r="K2" s="168"/>
      <c r="L2" s="168"/>
      <c r="M2" s="168"/>
      <c r="N2" s="168"/>
      <c r="O2" s="168"/>
      <c r="P2" s="168"/>
      <c r="Q2" s="168"/>
      <c r="R2" s="169"/>
      <c r="T2" s="170" t="s">
        <v>8</v>
      </c>
      <c r="U2" s="171"/>
      <c r="V2" s="171"/>
      <c r="W2" s="171"/>
      <c r="X2" s="171"/>
      <c r="Y2" s="171"/>
      <c r="Z2" s="171"/>
      <c r="AA2" s="171"/>
      <c r="AB2" s="171"/>
      <c r="AC2" s="171"/>
      <c r="AD2" s="171"/>
      <c r="AU2" s="172" t="s">
        <v>111</v>
      </c>
    </row>
    <row r="3" spans="1:67" ht="6.9" customHeight="1" x14ac:dyDescent="0.35">
      <c r="B3" s="173"/>
      <c r="C3" s="174"/>
      <c r="D3" s="174"/>
      <c r="E3" s="174"/>
      <c r="F3" s="174"/>
      <c r="G3" s="174"/>
      <c r="H3" s="174"/>
      <c r="I3" s="174"/>
      <c r="J3" s="174"/>
      <c r="K3" s="174"/>
      <c r="L3" s="174"/>
      <c r="M3" s="174"/>
      <c r="N3" s="174"/>
      <c r="O3" s="174"/>
      <c r="P3" s="174"/>
      <c r="Q3" s="174"/>
      <c r="R3" s="174"/>
      <c r="S3" s="175"/>
      <c r="AU3" s="172" t="s">
        <v>86</v>
      </c>
    </row>
    <row r="4" spans="1:67" ht="37" customHeight="1" x14ac:dyDescent="0.35">
      <c r="B4" s="176"/>
      <c r="C4" s="177" t="s">
        <v>121</v>
      </c>
      <c r="D4" s="178"/>
      <c r="E4" s="178"/>
      <c r="F4" s="178"/>
      <c r="G4" s="178"/>
      <c r="H4" s="178"/>
      <c r="I4" s="178"/>
      <c r="J4" s="178"/>
      <c r="K4" s="178"/>
      <c r="L4" s="178"/>
      <c r="M4" s="178"/>
      <c r="N4" s="178"/>
      <c r="O4" s="178"/>
      <c r="P4" s="178"/>
      <c r="Q4" s="178"/>
      <c r="R4" s="179"/>
      <c r="S4" s="180"/>
      <c r="U4" s="181" t="s">
        <v>13</v>
      </c>
      <c r="AU4" s="172" t="s">
        <v>6</v>
      </c>
    </row>
    <row r="5" spans="1:67" ht="6.9" customHeight="1" x14ac:dyDescent="0.35">
      <c r="B5" s="176"/>
      <c r="C5" s="182"/>
      <c r="D5" s="182"/>
      <c r="E5" s="182"/>
      <c r="F5" s="182"/>
      <c r="G5" s="182"/>
      <c r="H5" s="182"/>
      <c r="I5" s="182"/>
      <c r="J5" s="182"/>
      <c r="K5" s="182"/>
      <c r="L5" s="182"/>
      <c r="M5" s="182"/>
      <c r="N5" s="182"/>
      <c r="O5" s="182"/>
      <c r="P5" s="182"/>
      <c r="Q5" s="182"/>
      <c r="R5" s="182"/>
      <c r="S5" s="180"/>
    </row>
    <row r="6" spans="1:67" ht="25.4" customHeight="1" x14ac:dyDescent="0.35">
      <c r="B6" s="176"/>
      <c r="C6" s="182"/>
      <c r="D6" s="183" t="s">
        <v>17</v>
      </c>
      <c r="E6" s="182"/>
      <c r="F6" s="184" t="str">
        <f>'Rekapitulace stavby'!K6</f>
        <v>Modernizace střediska praktického vyučování v Chlumci nad Cidlinou</v>
      </c>
      <c r="G6" s="185"/>
      <c r="H6" s="185"/>
      <c r="I6" s="185"/>
      <c r="J6" s="185"/>
      <c r="K6" s="185"/>
      <c r="L6" s="185"/>
      <c r="M6" s="185"/>
      <c r="N6" s="185"/>
      <c r="O6" s="185"/>
      <c r="P6" s="185"/>
      <c r="Q6" s="182"/>
      <c r="R6" s="182"/>
      <c r="S6" s="180"/>
    </row>
    <row r="7" spans="1:67" s="112" customFormat="1" ht="32.9" customHeight="1" x14ac:dyDescent="0.35">
      <c r="B7" s="187"/>
      <c r="C7" s="188"/>
      <c r="D7" s="189" t="s">
        <v>122</v>
      </c>
      <c r="E7" s="188"/>
      <c r="F7" s="190" t="s">
        <v>2279</v>
      </c>
      <c r="G7" s="191"/>
      <c r="H7" s="191"/>
      <c r="I7" s="191"/>
      <c r="J7" s="191"/>
      <c r="K7" s="191"/>
      <c r="L7" s="191"/>
      <c r="M7" s="191"/>
      <c r="N7" s="191"/>
      <c r="O7" s="191"/>
      <c r="P7" s="191"/>
      <c r="Q7" s="188"/>
      <c r="R7" s="188"/>
      <c r="S7" s="192"/>
    </row>
    <row r="8" spans="1:67" s="112" customFormat="1" ht="14.4" customHeight="1" x14ac:dyDescent="0.35">
      <c r="B8" s="187"/>
      <c r="C8" s="188"/>
      <c r="D8" s="183" t="s">
        <v>19</v>
      </c>
      <c r="E8" s="188"/>
      <c r="F8" s="193" t="s">
        <v>2220</v>
      </c>
      <c r="G8" s="188"/>
      <c r="H8" s="188"/>
      <c r="I8" s="188"/>
      <c r="J8" s="188"/>
      <c r="K8" s="188"/>
      <c r="L8" s="188"/>
      <c r="M8" s="183" t="s">
        <v>20</v>
      </c>
      <c r="N8" s="188"/>
      <c r="O8" s="193" t="s">
        <v>5</v>
      </c>
      <c r="P8" s="188"/>
      <c r="Q8" s="188"/>
      <c r="R8" s="188"/>
      <c r="S8" s="192"/>
    </row>
    <row r="9" spans="1:67" s="112" customFormat="1" ht="14.4" customHeight="1" x14ac:dyDescent="0.35">
      <c r="B9" s="187"/>
      <c r="C9" s="188"/>
      <c r="D9" s="183" t="s">
        <v>21</v>
      </c>
      <c r="E9" s="188"/>
      <c r="F9" s="193" t="s">
        <v>22</v>
      </c>
      <c r="G9" s="188"/>
      <c r="H9" s="188"/>
      <c r="I9" s="188"/>
      <c r="J9" s="188"/>
      <c r="K9" s="188"/>
      <c r="L9" s="188"/>
      <c r="M9" s="183" t="s">
        <v>23</v>
      </c>
      <c r="N9" s="188"/>
      <c r="O9" s="194">
        <f>'Rekapitulace stavby'!AN8</f>
        <v>0</v>
      </c>
      <c r="P9" s="194"/>
      <c r="Q9" s="188"/>
      <c r="R9" s="188"/>
      <c r="S9" s="192"/>
    </row>
    <row r="10" spans="1:67" s="112" customFormat="1" ht="10.8" customHeight="1" x14ac:dyDescent="0.35">
      <c r="B10" s="187"/>
      <c r="C10" s="188"/>
      <c r="D10" s="188"/>
      <c r="E10" s="188"/>
      <c r="F10" s="188"/>
      <c r="G10" s="188"/>
      <c r="H10" s="188"/>
      <c r="I10" s="188"/>
      <c r="J10" s="188"/>
      <c r="K10" s="188"/>
      <c r="L10" s="188"/>
      <c r="M10" s="188"/>
      <c r="N10" s="188"/>
      <c r="O10" s="188"/>
      <c r="P10" s="188"/>
      <c r="Q10" s="188"/>
      <c r="R10" s="188"/>
      <c r="S10" s="192"/>
    </row>
    <row r="11" spans="1:67" s="112" customFormat="1" ht="14.4" customHeight="1" x14ac:dyDescent="0.35">
      <c r="B11" s="187"/>
      <c r="C11" s="188"/>
      <c r="D11" s="183" t="s">
        <v>24</v>
      </c>
      <c r="E11" s="188"/>
      <c r="F11" s="188"/>
      <c r="G11" s="188"/>
      <c r="H11" s="188"/>
      <c r="I11" s="188"/>
      <c r="J11" s="188"/>
      <c r="K11" s="188"/>
      <c r="L11" s="188"/>
      <c r="M11" s="183" t="s">
        <v>25</v>
      </c>
      <c r="N11" s="188"/>
      <c r="O11" s="195" t="s">
        <v>5</v>
      </c>
      <c r="P11" s="195"/>
      <c r="Q11" s="188"/>
      <c r="R11" s="188"/>
      <c r="S11" s="192"/>
    </row>
    <row r="12" spans="1:67" s="112" customFormat="1" ht="18" customHeight="1" x14ac:dyDescent="0.35">
      <c r="B12" s="187"/>
      <c r="C12" s="188"/>
      <c r="D12" s="188"/>
      <c r="E12" s="193" t="s">
        <v>26</v>
      </c>
      <c r="F12" s="188"/>
      <c r="G12" s="188"/>
      <c r="H12" s="188"/>
      <c r="I12" s="188"/>
      <c r="J12" s="188"/>
      <c r="K12" s="188"/>
      <c r="L12" s="188"/>
      <c r="M12" s="183" t="s">
        <v>27</v>
      </c>
      <c r="N12" s="188"/>
      <c r="O12" s="195" t="s">
        <v>5</v>
      </c>
      <c r="P12" s="195"/>
      <c r="Q12" s="188"/>
      <c r="R12" s="188"/>
      <c r="S12" s="192"/>
    </row>
    <row r="13" spans="1:67" s="112" customFormat="1" ht="6.9" customHeight="1" x14ac:dyDescent="0.35">
      <c r="B13" s="187"/>
      <c r="C13" s="188"/>
      <c r="D13" s="188"/>
      <c r="E13" s="188"/>
      <c r="F13" s="188"/>
      <c r="G13" s="188"/>
      <c r="H13" s="188"/>
      <c r="I13" s="188"/>
      <c r="J13" s="188"/>
      <c r="K13" s="188"/>
      <c r="L13" s="188"/>
      <c r="M13" s="188"/>
      <c r="N13" s="188"/>
      <c r="O13" s="188"/>
      <c r="P13" s="188"/>
      <c r="Q13" s="188"/>
      <c r="R13" s="188"/>
      <c r="S13" s="192"/>
    </row>
    <row r="14" spans="1:67" s="112" customFormat="1" ht="14.4" customHeight="1" x14ac:dyDescent="0.35">
      <c r="B14" s="187"/>
      <c r="C14" s="188"/>
      <c r="D14" s="183" t="s">
        <v>28</v>
      </c>
      <c r="E14" s="188"/>
      <c r="F14" s="188"/>
      <c r="G14" s="188"/>
      <c r="H14" s="188"/>
      <c r="I14" s="188"/>
      <c r="J14" s="188"/>
      <c r="K14" s="188"/>
      <c r="L14" s="188"/>
      <c r="M14" s="183" t="s">
        <v>25</v>
      </c>
      <c r="N14" s="188"/>
      <c r="O14" s="195">
        <f>+'Rekapitulace stavby'!$AN$13</f>
        <v>0</v>
      </c>
      <c r="P14" s="195"/>
      <c r="Q14" s="188"/>
      <c r="R14" s="188"/>
      <c r="S14" s="192"/>
    </row>
    <row r="15" spans="1:67" s="112" customFormat="1" ht="18" customHeight="1" x14ac:dyDescent="0.35">
      <c r="B15" s="187"/>
      <c r="C15" s="188"/>
      <c r="D15" s="188"/>
      <c r="E15" s="193">
        <f>+'Rekapitulace stavby'!$E$14</f>
        <v>0</v>
      </c>
      <c r="F15" s="188"/>
      <c r="G15" s="188"/>
      <c r="H15" s="188"/>
      <c r="I15" s="188"/>
      <c r="J15" s="188"/>
      <c r="K15" s="188"/>
      <c r="L15" s="188"/>
      <c r="M15" s="183" t="s">
        <v>27</v>
      </c>
      <c r="N15" s="188"/>
      <c r="O15" s="195">
        <f>+'Rekapitulace stavby'!$AN$14</f>
        <v>0</v>
      </c>
      <c r="P15" s="195"/>
      <c r="Q15" s="188"/>
      <c r="R15" s="188"/>
      <c r="S15" s="192"/>
    </row>
    <row r="16" spans="1:67" s="112" customFormat="1" ht="6.9" customHeight="1" x14ac:dyDescent="0.35">
      <c r="B16" s="187"/>
      <c r="C16" s="188"/>
      <c r="D16" s="188"/>
      <c r="E16" s="188"/>
      <c r="F16" s="188"/>
      <c r="G16" s="188"/>
      <c r="H16" s="188"/>
      <c r="I16" s="188"/>
      <c r="J16" s="188"/>
      <c r="K16" s="188"/>
      <c r="L16" s="188"/>
      <c r="M16" s="188"/>
      <c r="N16" s="188"/>
      <c r="O16" s="188"/>
      <c r="P16" s="188"/>
      <c r="Q16" s="188"/>
      <c r="R16" s="188"/>
      <c r="S16" s="192"/>
    </row>
    <row r="17" spans="2:19" s="112" customFormat="1" ht="14.4" customHeight="1" x14ac:dyDescent="0.35">
      <c r="B17" s="187"/>
      <c r="C17" s="188"/>
      <c r="D17" s="183" t="s">
        <v>29</v>
      </c>
      <c r="E17" s="188"/>
      <c r="F17" s="188"/>
      <c r="G17" s="188"/>
      <c r="H17" s="188"/>
      <c r="I17" s="188"/>
      <c r="J17" s="188"/>
      <c r="K17" s="188"/>
      <c r="L17" s="188"/>
      <c r="M17" s="183" t="s">
        <v>25</v>
      </c>
      <c r="N17" s="188"/>
      <c r="O17" s="195" t="s">
        <v>5</v>
      </c>
      <c r="P17" s="195"/>
      <c r="Q17" s="188"/>
      <c r="R17" s="188"/>
      <c r="S17" s="192"/>
    </row>
    <row r="18" spans="2:19" s="112" customFormat="1" ht="18" customHeight="1" x14ac:dyDescent="0.35">
      <c r="B18" s="187"/>
      <c r="C18" s="188"/>
      <c r="D18" s="188"/>
      <c r="E18" s="193" t="s">
        <v>30</v>
      </c>
      <c r="F18" s="188"/>
      <c r="G18" s="188"/>
      <c r="H18" s="188"/>
      <c r="I18" s="188"/>
      <c r="J18" s="188"/>
      <c r="K18" s="188"/>
      <c r="L18" s="188"/>
      <c r="M18" s="183" t="s">
        <v>27</v>
      </c>
      <c r="N18" s="188"/>
      <c r="O18" s="195" t="s">
        <v>5</v>
      </c>
      <c r="P18" s="195"/>
      <c r="Q18" s="188"/>
      <c r="R18" s="188"/>
      <c r="S18" s="192"/>
    </row>
    <row r="19" spans="2:19" s="112" customFormat="1" ht="6.9" customHeight="1" x14ac:dyDescent="0.35">
      <c r="B19" s="187"/>
      <c r="C19" s="188"/>
      <c r="D19" s="188"/>
      <c r="E19" s="188"/>
      <c r="F19" s="188"/>
      <c r="G19" s="188"/>
      <c r="H19" s="188"/>
      <c r="I19" s="188"/>
      <c r="J19" s="188"/>
      <c r="K19" s="188"/>
      <c r="L19" s="188"/>
      <c r="M19" s="188"/>
      <c r="N19" s="188"/>
      <c r="O19" s="188"/>
      <c r="P19" s="188"/>
      <c r="Q19" s="188"/>
      <c r="R19" s="188"/>
      <c r="S19" s="192"/>
    </row>
    <row r="20" spans="2:19" s="112" customFormat="1" ht="14.4" customHeight="1" x14ac:dyDescent="0.35">
      <c r="B20" s="187"/>
      <c r="C20" s="188"/>
      <c r="D20" s="183" t="s">
        <v>32</v>
      </c>
      <c r="E20" s="188"/>
      <c r="F20" s="188"/>
      <c r="G20" s="188"/>
      <c r="H20" s="188"/>
      <c r="I20" s="188"/>
      <c r="J20" s="188"/>
      <c r="K20" s="188"/>
      <c r="L20" s="188"/>
      <c r="M20" s="183" t="s">
        <v>25</v>
      </c>
      <c r="N20" s="188"/>
      <c r="O20" s="195" t="str">
        <f>IF('Rekapitulace stavby'!AN19="","",'Rekapitulace stavby'!AN19)</f>
        <v/>
      </c>
      <c r="P20" s="195"/>
      <c r="Q20" s="188"/>
      <c r="R20" s="188"/>
      <c r="S20" s="192"/>
    </row>
    <row r="21" spans="2:19" s="112" customFormat="1" ht="18" customHeight="1" x14ac:dyDescent="0.35">
      <c r="B21" s="187"/>
      <c r="C21" s="188"/>
      <c r="D21" s="188"/>
      <c r="E21" s="193" t="str">
        <f>IF('Rekapitulace stavby'!E20="","",'Rekapitulace stavby'!E20)</f>
        <v xml:space="preserve"> </v>
      </c>
      <c r="F21" s="188"/>
      <c r="G21" s="188"/>
      <c r="H21" s="188"/>
      <c r="I21" s="188"/>
      <c r="J21" s="188"/>
      <c r="K21" s="188"/>
      <c r="L21" s="188"/>
      <c r="M21" s="183" t="s">
        <v>27</v>
      </c>
      <c r="N21" s="188"/>
      <c r="O21" s="195" t="str">
        <f>IF('Rekapitulace stavby'!AN20="","",'Rekapitulace stavby'!AN20)</f>
        <v/>
      </c>
      <c r="P21" s="195"/>
      <c r="Q21" s="188"/>
      <c r="R21" s="188"/>
      <c r="S21" s="192"/>
    </row>
    <row r="22" spans="2:19" s="112" customFormat="1" ht="6.9" customHeight="1" x14ac:dyDescent="0.35">
      <c r="B22" s="187"/>
      <c r="C22" s="188"/>
      <c r="D22" s="188"/>
      <c r="E22" s="188"/>
      <c r="F22" s="188"/>
      <c r="G22" s="188"/>
      <c r="H22" s="188"/>
      <c r="I22" s="188"/>
      <c r="J22" s="188"/>
      <c r="K22" s="188"/>
      <c r="L22" s="188"/>
      <c r="M22" s="188"/>
      <c r="N22" s="188"/>
      <c r="O22" s="188"/>
      <c r="P22" s="188"/>
      <c r="Q22" s="188"/>
      <c r="R22" s="188"/>
      <c r="S22" s="192"/>
    </row>
    <row r="23" spans="2:19" s="112" customFormat="1" ht="14.4" customHeight="1" x14ac:dyDescent="0.35">
      <c r="B23" s="187"/>
      <c r="C23" s="188"/>
      <c r="D23" s="183" t="s">
        <v>34</v>
      </c>
      <c r="E23" s="188"/>
      <c r="F23" s="188"/>
      <c r="G23" s="188"/>
      <c r="H23" s="188"/>
      <c r="I23" s="188"/>
      <c r="J23" s="188"/>
      <c r="K23" s="188"/>
      <c r="L23" s="188"/>
      <c r="M23" s="188"/>
      <c r="N23" s="188"/>
      <c r="O23" s="188"/>
      <c r="P23" s="188"/>
      <c r="Q23" s="188"/>
      <c r="R23" s="188"/>
      <c r="S23" s="192"/>
    </row>
    <row r="24" spans="2:19" s="112" customFormat="1" ht="22.6" customHeight="1" x14ac:dyDescent="0.35">
      <c r="B24" s="187"/>
      <c r="C24" s="188"/>
      <c r="D24" s="188"/>
      <c r="E24" s="196" t="s">
        <v>5</v>
      </c>
      <c r="F24" s="196"/>
      <c r="G24" s="196"/>
      <c r="H24" s="196"/>
      <c r="I24" s="196"/>
      <c r="J24" s="196"/>
      <c r="K24" s="196"/>
      <c r="L24" s="196"/>
      <c r="M24" s="188"/>
      <c r="N24" s="188"/>
      <c r="O24" s="188"/>
      <c r="P24" s="188"/>
      <c r="Q24" s="188"/>
      <c r="R24" s="188"/>
      <c r="S24" s="192"/>
    </row>
    <row r="25" spans="2:19" s="112" customFormat="1" ht="6.9" customHeight="1" x14ac:dyDescent="0.35">
      <c r="B25" s="187"/>
      <c r="C25" s="188"/>
      <c r="D25" s="188"/>
      <c r="E25" s="188"/>
      <c r="F25" s="188"/>
      <c r="G25" s="188"/>
      <c r="H25" s="188"/>
      <c r="I25" s="188"/>
      <c r="J25" s="188"/>
      <c r="K25" s="188"/>
      <c r="L25" s="188"/>
      <c r="M25" s="188"/>
      <c r="N25" s="188"/>
      <c r="O25" s="188"/>
      <c r="P25" s="188"/>
      <c r="Q25" s="188"/>
      <c r="R25" s="188"/>
      <c r="S25" s="192"/>
    </row>
    <row r="26" spans="2:19" s="112" customFormat="1" ht="6.9" customHeight="1" x14ac:dyDescent="0.35">
      <c r="B26" s="187"/>
      <c r="C26" s="188"/>
      <c r="D26" s="197"/>
      <c r="E26" s="197"/>
      <c r="F26" s="197"/>
      <c r="G26" s="197"/>
      <c r="H26" s="197"/>
      <c r="I26" s="197"/>
      <c r="J26" s="197"/>
      <c r="K26" s="197"/>
      <c r="L26" s="197"/>
      <c r="M26" s="197"/>
      <c r="N26" s="197"/>
      <c r="O26" s="197"/>
      <c r="P26" s="197"/>
      <c r="Q26" s="188"/>
      <c r="R26" s="188"/>
      <c r="S26" s="192"/>
    </row>
    <row r="27" spans="2:19" s="112" customFormat="1" ht="14.4" customHeight="1" x14ac:dyDescent="0.35">
      <c r="B27" s="187"/>
      <c r="C27" s="188"/>
      <c r="D27" s="198" t="s">
        <v>127</v>
      </c>
      <c r="E27" s="188"/>
      <c r="F27" s="188"/>
      <c r="G27" s="188"/>
      <c r="H27" s="188"/>
      <c r="I27" s="188"/>
      <c r="J27" s="188"/>
      <c r="K27" s="188"/>
      <c r="L27" s="188"/>
      <c r="M27" s="199">
        <f>N88</f>
        <v>0</v>
      </c>
      <c r="N27" s="199"/>
      <c r="O27" s="199"/>
      <c r="P27" s="199"/>
      <c r="Q27" s="188"/>
      <c r="R27" s="188"/>
      <c r="S27" s="192"/>
    </row>
    <row r="28" spans="2:19" s="112" customFormat="1" ht="14.4" customHeight="1" x14ac:dyDescent="0.35">
      <c r="B28" s="187"/>
      <c r="C28" s="188"/>
      <c r="D28" s="200" t="s">
        <v>128</v>
      </c>
      <c r="E28" s="188"/>
      <c r="F28" s="188"/>
      <c r="G28" s="188"/>
      <c r="H28" s="188"/>
      <c r="I28" s="188"/>
      <c r="J28" s="188"/>
      <c r="K28" s="188"/>
      <c r="L28" s="188"/>
      <c r="M28" s="199">
        <f>N92</f>
        <v>0</v>
      </c>
      <c r="N28" s="199"/>
      <c r="O28" s="199"/>
      <c r="P28" s="199"/>
      <c r="Q28" s="188"/>
      <c r="R28" s="188"/>
      <c r="S28" s="192"/>
    </row>
    <row r="29" spans="2:19" s="112" customFormat="1" ht="6.9" customHeight="1" x14ac:dyDescent="0.35">
      <c r="B29" s="187"/>
      <c r="C29" s="188"/>
      <c r="D29" s="188"/>
      <c r="E29" s="188"/>
      <c r="F29" s="188"/>
      <c r="G29" s="188"/>
      <c r="H29" s="188"/>
      <c r="I29" s="188"/>
      <c r="J29" s="188"/>
      <c r="K29" s="188"/>
      <c r="L29" s="188"/>
      <c r="M29" s="188"/>
      <c r="N29" s="188"/>
      <c r="O29" s="188"/>
      <c r="P29" s="188"/>
      <c r="Q29" s="188"/>
      <c r="R29" s="188"/>
      <c r="S29" s="192"/>
    </row>
    <row r="30" spans="2:19" s="112" customFormat="1" ht="25.4" customHeight="1" x14ac:dyDescent="0.35">
      <c r="B30" s="187"/>
      <c r="C30" s="188"/>
      <c r="D30" s="201" t="s">
        <v>37</v>
      </c>
      <c r="E30" s="188"/>
      <c r="F30" s="188"/>
      <c r="G30" s="188"/>
      <c r="H30" s="188"/>
      <c r="I30" s="188"/>
      <c r="J30" s="188"/>
      <c r="K30" s="188"/>
      <c r="L30" s="188"/>
      <c r="M30" s="202">
        <f>ROUND(M27+M28,2)</f>
        <v>0</v>
      </c>
      <c r="N30" s="191"/>
      <c r="O30" s="191"/>
      <c r="P30" s="191"/>
      <c r="Q30" s="188"/>
      <c r="R30" s="188"/>
      <c r="S30" s="192"/>
    </row>
    <row r="31" spans="2:19" s="112" customFormat="1" ht="6.9" customHeight="1" x14ac:dyDescent="0.35">
      <c r="B31" s="187"/>
      <c r="C31" s="188"/>
      <c r="D31" s="197"/>
      <c r="E31" s="197"/>
      <c r="F31" s="197"/>
      <c r="G31" s="197"/>
      <c r="H31" s="197"/>
      <c r="I31" s="197"/>
      <c r="J31" s="197"/>
      <c r="K31" s="197"/>
      <c r="L31" s="197"/>
      <c r="M31" s="197"/>
      <c r="N31" s="197"/>
      <c r="O31" s="197"/>
      <c r="P31" s="197"/>
      <c r="Q31" s="188"/>
      <c r="R31" s="188"/>
      <c r="S31" s="192"/>
    </row>
    <row r="32" spans="2:19" s="112" customFormat="1" ht="14.4" customHeight="1" x14ac:dyDescent="0.35">
      <c r="B32" s="187"/>
      <c r="C32" s="188"/>
      <c r="D32" s="203" t="s">
        <v>38</v>
      </c>
      <c r="E32" s="203" t="s">
        <v>39</v>
      </c>
      <c r="F32" s="204">
        <v>0.21</v>
      </c>
      <c r="G32" s="205" t="s">
        <v>40</v>
      </c>
      <c r="H32" s="206">
        <f>ROUND((SUM(BF92:BF93)+SUM(BF111:BF114)), 2)</f>
        <v>0</v>
      </c>
      <c r="I32" s="191"/>
      <c r="J32" s="191"/>
      <c r="K32" s="188"/>
      <c r="L32" s="188"/>
      <c r="M32" s="206">
        <f>ROUND(ROUND((SUM(BF92:BF93)+SUM(BF111:BF114)), 2)*F32, 2)</f>
        <v>0</v>
      </c>
      <c r="N32" s="191"/>
      <c r="O32" s="191"/>
      <c r="P32" s="191"/>
      <c r="Q32" s="188"/>
      <c r="R32" s="188"/>
      <c r="S32" s="192"/>
    </row>
    <row r="33" spans="2:19" s="112" customFormat="1" ht="14.4" customHeight="1" x14ac:dyDescent="0.35">
      <c r="B33" s="187"/>
      <c r="C33" s="188"/>
      <c r="D33" s="188"/>
      <c r="E33" s="203" t="s">
        <v>41</v>
      </c>
      <c r="F33" s="204">
        <v>0.15</v>
      </c>
      <c r="G33" s="205" t="s">
        <v>40</v>
      </c>
      <c r="H33" s="206">
        <f>ROUND((SUM(BG92:BG93)+SUM(BG111:BG114)), 2)</f>
        <v>0</v>
      </c>
      <c r="I33" s="191"/>
      <c r="J33" s="191"/>
      <c r="K33" s="188"/>
      <c r="L33" s="188"/>
      <c r="M33" s="206">
        <f>ROUND(ROUND((SUM(BG92:BG93)+SUM(BG111:BG114)), 2)*F33, 2)</f>
        <v>0</v>
      </c>
      <c r="N33" s="191"/>
      <c r="O33" s="191"/>
      <c r="P33" s="191"/>
      <c r="Q33" s="188"/>
      <c r="R33" s="188"/>
      <c r="S33" s="192"/>
    </row>
    <row r="34" spans="2:19" s="112" customFormat="1" ht="14.4" hidden="1" customHeight="1" x14ac:dyDescent="0.35">
      <c r="B34" s="187"/>
      <c r="C34" s="188"/>
      <c r="D34" s="188"/>
      <c r="E34" s="203" t="s">
        <v>42</v>
      </c>
      <c r="F34" s="204">
        <v>0.21</v>
      </c>
      <c r="G34" s="205" t="s">
        <v>40</v>
      </c>
      <c r="H34" s="206">
        <f>ROUND((SUM(BH92:BH93)+SUM(BH111:BH114)), 2)</f>
        <v>0</v>
      </c>
      <c r="I34" s="191"/>
      <c r="J34" s="191"/>
      <c r="K34" s="188"/>
      <c r="L34" s="188"/>
      <c r="M34" s="206">
        <v>0</v>
      </c>
      <c r="N34" s="191"/>
      <c r="O34" s="191"/>
      <c r="P34" s="191"/>
      <c r="Q34" s="188"/>
      <c r="R34" s="188"/>
      <c r="S34" s="192"/>
    </row>
    <row r="35" spans="2:19" s="112" customFormat="1" ht="14.4" hidden="1" customHeight="1" x14ac:dyDescent="0.35">
      <c r="B35" s="187"/>
      <c r="C35" s="188"/>
      <c r="D35" s="188"/>
      <c r="E35" s="203" t="s">
        <v>43</v>
      </c>
      <c r="F35" s="204">
        <v>0.15</v>
      </c>
      <c r="G35" s="205" t="s">
        <v>40</v>
      </c>
      <c r="H35" s="206">
        <f>ROUND((SUM(BI92:BI93)+SUM(BI111:BI114)), 2)</f>
        <v>0</v>
      </c>
      <c r="I35" s="191"/>
      <c r="J35" s="191"/>
      <c r="K35" s="188"/>
      <c r="L35" s="188"/>
      <c r="M35" s="206">
        <v>0</v>
      </c>
      <c r="N35" s="191"/>
      <c r="O35" s="191"/>
      <c r="P35" s="191"/>
      <c r="Q35" s="188"/>
      <c r="R35" s="188"/>
      <c r="S35" s="192"/>
    </row>
    <row r="36" spans="2:19" s="112" customFormat="1" ht="14.4" hidden="1" customHeight="1" x14ac:dyDescent="0.35">
      <c r="B36" s="187"/>
      <c r="C36" s="188"/>
      <c r="D36" s="188"/>
      <c r="E36" s="203" t="s">
        <v>44</v>
      </c>
      <c r="F36" s="204">
        <v>0</v>
      </c>
      <c r="G36" s="205" t="s">
        <v>40</v>
      </c>
      <c r="H36" s="206">
        <f>ROUND((SUM(BJ92:BJ93)+SUM(BJ111:BJ114)), 2)</f>
        <v>0</v>
      </c>
      <c r="I36" s="191"/>
      <c r="J36" s="191"/>
      <c r="K36" s="188"/>
      <c r="L36" s="188"/>
      <c r="M36" s="206">
        <v>0</v>
      </c>
      <c r="N36" s="191"/>
      <c r="O36" s="191"/>
      <c r="P36" s="191"/>
      <c r="Q36" s="188"/>
      <c r="R36" s="188"/>
      <c r="S36" s="192"/>
    </row>
    <row r="37" spans="2:19" s="112" customFormat="1" ht="6.9" customHeight="1" x14ac:dyDescent="0.35">
      <c r="B37" s="187"/>
      <c r="C37" s="188"/>
      <c r="D37" s="188"/>
      <c r="E37" s="188"/>
      <c r="F37" s="188"/>
      <c r="G37" s="188"/>
      <c r="H37" s="188"/>
      <c r="I37" s="188"/>
      <c r="J37" s="188"/>
      <c r="K37" s="188"/>
      <c r="L37" s="188"/>
      <c r="M37" s="188"/>
      <c r="N37" s="188"/>
      <c r="O37" s="188"/>
      <c r="P37" s="188"/>
      <c r="Q37" s="188"/>
      <c r="R37" s="188"/>
      <c r="S37" s="192"/>
    </row>
    <row r="38" spans="2:19" s="112" customFormat="1" ht="25.4" customHeight="1" x14ac:dyDescent="0.35">
      <c r="B38" s="187"/>
      <c r="C38" s="207"/>
      <c r="D38" s="208" t="s">
        <v>45</v>
      </c>
      <c r="E38" s="209"/>
      <c r="F38" s="209"/>
      <c r="G38" s="210" t="s">
        <v>46</v>
      </c>
      <c r="H38" s="211" t="s">
        <v>47</v>
      </c>
      <c r="I38" s="209"/>
      <c r="J38" s="209"/>
      <c r="K38" s="209"/>
      <c r="L38" s="212">
        <f>SUM(M30:M36)</f>
        <v>0</v>
      </c>
      <c r="M38" s="212"/>
      <c r="N38" s="212"/>
      <c r="O38" s="212"/>
      <c r="P38" s="213"/>
      <c r="Q38" s="207"/>
      <c r="R38" s="207"/>
      <c r="S38" s="192"/>
    </row>
    <row r="39" spans="2:19" s="112" customFormat="1" ht="14.4" customHeight="1" x14ac:dyDescent="0.35">
      <c r="B39" s="187"/>
      <c r="C39" s="188"/>
      <c r="D39" s="188"/>
      <c r="E39" s="188"/>
      <c r="F39" s="188"/>
      <c r="G39" s="188"/>
      <c r="H39" s="188"/>
      <c r="I39" s="188"/>
      <c r="J39" s="188"/>
      <c r="K39" s="188"/>
      <c r="L39" s="188"/>
      <c r="M39" s="188"/>
      <c r="N39" s="188"/>
      <c r="O39" s="188"/>
      <c r="P39" s="188"/>
      <c r="Q39" s="188"/>
      <c r="R39" s="188"/>
      <c r="S39" s="192"/>
    </row>
    <row r="40" spans="2:19" s="112" customFormat="1" ht="14.4" customHeight="1" x14ac:dyDescent="0.35">
      <c r="B40" s="187"/>
      <c r="C40" s="188"/>
      <c r="D40" s="188"/>
      <c r="E40" s="188"/>
      <c r="F40" s="188"/>
      <c r="G40" s="188"/>
      <c r="H40" s="188"/>
      <c r="I40" s="188"/>
      <c r="J40" s="188"/>
      <c r="K40" s="188"/>
      <c r="L40" s="188"/>
      <c r="M40" s="188"/>
      <c r="N40" s="188"/>
      <c r="O40" s="188"/>
      <c r="P40" s="188"/>
      <c r="Q40" s="188"/>
      <c r="R40" s="188"/>
      <c r="S40" s="192"/>
    </row>
    <row r="41" spans="2:19" x14ac:dyDescent="0.35">
      <c r="B41" s="176"/>
      <c r="C41" s="182"/>
      <c r="D41" s="182"/>
      <c r="E41" s="182"/>
      <c r="F41" s="182"/>
      <c r="G41" s="182"/>
      <c r="H41" s="182"/>
      <c r="I41" s="182"/>
      <c r="J41" s="182"/>
      <c r="K41" s="182"/>
      <c r="L41" s="182"/>
      <c r="M41" s="182"/>
      <c r="N41" s="182"/>
      <c r="O41" s="182"/>
      <c r="P41" s="182"/>
      <c r="Q41" s="182"/>
      <c r="R41" s="182"/>
      <c r="S41" s="180"/>
    </row>
    <row r="42" spans="2:19" x14ac:dyDescent="0.35">
      <c r="B42" s="176"/>
      <c r="C42" s="182"/>
      <c r="D42" s="182"/>
      <c r="E42" s="182"/>
      <c r="F42" s="182"/>
      <c r="G42" s="182"/>
      <c r="H42" s="182"/>
      <c r="I42" s="182"/>
      <c r="J42" s="182"/>
      <c r="K42" s="182"/>
      <c r="L42" s="182"/>
      <c r="M42" s="182"/>
      <c r="N42" s="182"/>
      <c r="O42" s="182"/>
      <c r="P42" s="182"/>
      <c r="Q42" s="182"/>
      <c r="R42" s="182"/>
      <c r="S42" s="180"/>
    </row>
    <row r="43" spans="2:19" x14ac:dyDescent="0.35">
      <c r="B43" s="176"/>
      <c r="C43" s="182"/>
      <c r="D43" s="182"/>
      <c r="E43" s="182"/>
      <c r="F43" s="182"/>
      <c r="G43" s="182"/>
      <c r="H43" s="182"/>
      <c r="I43" s="182"/>
      <c r="J43" s="182"/>
      <c r="K43" s="182"/>
      <c r="L43" s="182"/>
      <c r="M43" s="182"/>
      <c r="N43" s="182"/>
      <c r="O43" s="182"/>
      <c r="P43" s="182"/>
      <c r="Q43" s="182"/>
      <c r="R43" s="182"/>
      <c r="S43" s="180"/>
    </row>
    <row r="44" spans="2:19" x14ac:dyDescent="0.35">
      <c r="B44" s="176"/>
      <c r="C44" s="182"/>
      <c r="D44" s="182"/>
      <c r="E44" s="182"/>
      <c r="F44" s="182"/>
      <c r="G44" s="182"/>
      <c r="H44" s="182"/>
      <c r="I44" s="182"/>
      <c r="J44" s="182"/>
      <c r="K44" s="182"/>
      <c r="L44" s="182"/>
      <c r="M44" s="182"/>
      <c r="N44" s="182"/>
      <c r="O44" s="182"/>
      <c r="P44" s="182"/>
      <c r="Q44" s="182"/>
      <c r="R44" s="182"/>
      <c r="S44" s="180"/>
    </row>
    <row r="45" spans="2:19" x14ac:dyDescent="0.35">
      <c r="B45" s="176"/>
      <c r="C45" s="182"/>
      <c r="D45" s="182"/>
      <c r="E45" s="182"/>
      <c r="F45" s="182"/>
      <c r="G45" s="182"/>
      <c r="H45" s="182"/>
      <c r="I45" s="182"/>
      <c r="J45" s="182"/>
      <c r="K45" s="182"/>
      <c r="L45" s="182"/>
      <c r="M45" s="182"/>
      <c r="N45" s="182"/>
      <c r="O45" s="182"/>
      <c r="P45" s="182"/>
      <c r="Q45" s="182"/>
      <c r="R45" s="182"/>
      <c r="S45" s="180"/>
    </row>
    <row r="46" spans="2:19" x14ac:dyDescent="0.35">
      <c r="B46" s="176"/>
      <c r="C46" s="182"/>
      <c r="D46" s="182"/>
      <c r="E46" s="182"/>
      <c r="F46" s="182"/>
      <c r="G46" s="182"/>
      <c r="H46" s="182"/>
      <c r="I46" s="182"/>
      <c r="J46" s="182"/>
      <c r="K46" s="182"/>
      <c r="L46" s="182"/>
      <c r="M46" s="182"/>
      <c r="N46" s="182"/>
      <c r="O46" s="182"/>
      <c r="P46" s="182"/>
      <c r="Q46" s="182"/>
      <c r="R46" s="182"/>
      <c r="S46" s="180"/>
    </row>
    <row r="47" spans="2:19" x14ac:dyDescent="0.35">
      <c r="B47" s="176"/>
      <c r="C47" s="182"/>
      <c r="D47" s="182"/>
      <c r="E47" s="182"/>
      <c r="F47" s="182"/>
      <c r="G47" s="182"/>
      <c r="H47" s="182"/>
      <c r="I47" s="182"/>
      <c r="J47" s="182"/>
      <c r="K47" s="182"/>
      <c r="L47" s="182"/>
      <c r="M47" s="182"/>
      <c r="N47" s="182"/>
      <c r="O47" s="182"/>
      <c r="P47" s="182"/>
      <c r="Q47" s="182"/>
      <c r="R47" s="182"/>
      <c r="S47" s="180"/>
    </row>
    <row r="48" spans="2:19" x14ac:dyDescent="0.35">
      <c r="B48" s="176"/>
      <c r="C48" s="182"/>
      <c r="D48" s="182"/>
      <c r="E48" s="182"/>
      <c r="F48" s="182"/>
      <c r="G48" s="182"/>
      <c r="H48" s="182"/>
      <c r="I48" s="182"/>
      <c r="J48" s="182"/>
      <c r="K48" s="182"/>
      <c r="L48" s="182"/>
      <c r="M48" s="182"/>
      <c r="N48" s="182"/>
      <c r="O48" s="182"/>
      <c r="P48" s="182"/>
      <c r="Q48" s="182"/>
      <c r="R48" s="182"/>
      <c r="S48" s="180"/>
    </row>
    <row r="49" spans="2:19" x14ac:dyDescent="0.35">
      <c r="B49" s="176"/>
      <c r="C49" s="182"/>
      <c r="D49" s="182"/>
      <c r="E49" s="182"/>
      <c r="F49" s="182"/>
      <c r="G49" s="182"/>
      <c r="H49" s="182"/>
      <c r="I49" s="182"/>
      <c r="J49" s="182"/>
      <c r="K49" s="182"/>
      <c r="L49" s="182"/>
      <c r="M49" s="182"/>
      <c r="N49" s="182"/>
      <c r="O49" s="182"/>
      <c r="P49" s="182"/>
      <c r="Q49" s="182"/>
      <c r="R49" s="182"/>
      <c r="S49" s="180"/>
    </row>
    <row r="50" spans="2:19" s="112" customFormat="1" ht="14.4" x14ac:dyDescent="0.35">
      <c r="B50" s="187"/>
      <c r="C50" s="188"/>
      <c r="D50" s="214" t="s">
        <v>48</v>
      </c>
      <c r="E50" s="197"/>
      <c r="F50" s="197"/>
      <c r="G50" s="197"/>
      <c r="H50" s="215"/>
      <c r="I50" s="188"/>
      <c r="J50" s="214" t="s">
        <v>49</v>
      </c>
      <c r="K50" s="197"/>
      <c r="L50" s="197"/>
      <c r="M50" s="197"/>
      <c r="N50" s="197"/>
      <c r="O50" s="197"/>
      <c r="P50" s="215"/>
      <c r="Q50" s="188"/>
      <c r="R50" s="188"/>
      <c r="S50" s="192"/>
    </row>
    <row r="51" spans="2:19" x14ac:dyDescent="0.35">
      <c r="B51" s="176"/>
      <c r="C51" s="182"/>
      <c r="D51" s="216"/>
      <c r="E51" s="182"/>
      <c r="F51" s="182"/>
      <c r="G51" s="182"/>
      <c r="H51" s="217"/>
      <c r="I51" s="182"/>
      <c r="J51" s="216"/>
      <c r="K51" s="182"/>
      <c r="L51" s="182"/>
      <c r="M51" s="182"/>
      <c r="N51" s="182"/>
      <c r="O51" s="182"/>
      <c r="P51" s="217"/>
      <c r="Q51" s="182"/>
      <c r="R51" s="182"/>
      <c r="S51" s="180"/>
    </row>
    <row r="52" spans="2:19" x14ac:dyDescent="0.35">
      <c r="B52" s="176"/>
      <c r="C52" s="182"/>
      <c r="D52" s="216"/>
      <c r="E52" s="182"/>
      <c r="F52" s="182"/>
      <c r="G52" s="182"/>
      <c r="H52" s="217"/>
      <c r="I52" s="182"/>
      <c r="J52" s="216"/>
      <c r="K52" s="182"/>
      <c r="L52" s="182"/>
      <c r="M52" s="182"/>
      <c r="N52" s="182"/>
      <c r="O52" s="182"/>
      <c r="P52" s="217"/>
      <c r="Q52" s="182"/>
      <c r="R52" s="182"/>
      <c r="S52" s="180"/>
    </row>
    <row r="53" spans="2:19" x14ac:dyDescent="0.35">
      <c r="B53" s="176"/>
      <c r="C53" s="182"/>
      <c r="D53" s="216"/>
      <c r="E53" s="182"/>
      <c r="F53" s="182"/>
      <c r="G53" s="182"/>
      <c r="H53" s="217"/>
      <c r="I53" s="182"/>
      <c r="J53" s="216"/>
      <c r="K53" s="182"/>
      <c r="L53" s="182"/>
      <c r="M53" s="182"/>
      <c r="N53" s="182"/>
      <c r="O53" s="182"/>
      <c r="P53" s="217"/>
      <c r="Q53" s="182"/>
      <c r="R53" s="182"/>
      <c r="S53" s="180"/>
    </row>
    <row r="54" spans="2:19" x14ac:dyDescent="0.35">
      <c r="B54" s="176"/>
      <c r="C54" s="182"/>
      <c r="D54" s="216"/>
      <c r="E54" s="182"/>
      <c r="F54" s="182"/>
      <c r="G54" s="182"/>
      <c r="H54" s="217"/>
      <c r="I54" s="182"/>
      <c r="J54" s="216"/>
      <c r="K54" s="182"/>
      <c r="L54" s="182"/>
      <c r="M54" s="182"/>
      <c r="N54" s="182"/>
      <c r="O54" s="182"/>
      <c r="P54" s="217"/>
      <c r="Q54" s="182"/>
      <c r="R54" s="182"/>
      <c r="S54" s="180"/>
    </row>
    <row r="55" spans="2:19" x14ac:dyDescent="0.35">
      <c r="B55" s="176"/>
      <c r="C55" s="182"/>
      <c r="D55" s="216"/>
      <c r="E55" s="182"/>
      <c r="F55" s="182"/>
      <c r="G55" s="182"/>
      <c r="H55" s="217"/>
      <c r="I55" s="182"/>
      <c r="J55" s="216"/>
      <c r="K55" s="182"/>
      <c r="L55" s="182"/>
      <c r="M55" s="182"/>
      <c r="N55" s="182"/>
      <c r="O55" s="182"/>
      <c r="P55" s="217"/>
      <c r="Q55" s="182"/>
      <c r="R55" s="182"/>
      <c r="S55" s="180"/>
    </row>
    <row r="56" spans="2:19" x14ac:dyDescent="0.35">
      <c r="B56" s="176"/>
      <c r="C56" s="182"/>
      <c r="D56" s="216"/>
      <c r="E56" s="182"/>
      <c r="F56" s="182"/>
      <c r="G56" s="182"/>
      <c r="H56" s="217"/>
      <c r="I56" s="182"/>
      <c r="J56" s="216"/>
      <c r="K56" s="182"/>
      <c r="L56" s="182"/>
      <c r="M56" s="182"/>
      <c r="N56" s="182"/>
      <c r="O56" s="182"/>
      <c r="P56" s="217"/>
      <c r="Q56" s="182"/>
      <c r="R56" s="182"/>
      <c r="S56" s="180"/>
    </row>
    <row r="57" spans="2:19" x14ac:dyDescent="0.35">
      <c r="B57" s="176"/>
      <c r="C57" s="182"/>
      <c r="D57" s="216"/>
      <c r="E57" s="182"/>
      <c r="F57" s="182"/>
      <c r="G57" s="182"/>
      <c r="H57" s="217"/>
      <c r="I57" s="182"/>
      <c r="J57" s="216"/>
      <c r="K57" s="182"/>
      <c r="L57" s="182"/>
      <c r="M57" s="182"/>
      <c r="N57" s="182"/>
      <c r="O57" s="182"/>
      <c r="P57" s="217"/>
      <c r="Q57" s="182"/>
      <c r="R57" s="182"/>
      <c r="S57" s="180"/>
    </row>
    <row r="58" spans="2:19" x14ac:dyDescent="0.35">
      <c r="B58" s="176"/>
      <c r="C58" s="182"/>
      <c r="D58" s="216"/>
      <c r="E58" s="182"/>
      <c r="F58" s="182"/>
      <c r="G58" s="182"/>
      <c r="H58" s="217"/>
      <c r="I58" s="182"/>
      <c r="J58" s="216"/>
      <c r="K58" s="182"/>
      <c r="L58" s="182"/>
      <c r="M58" s="182"/>
      <c r="N58" s="182"/>
      <c r="O58" s="182"/>
      <c r="P58" s="217"/>
      <c r="Q58" s="182"/>
      <c r="R58" s="182"/>
      <c r="S58" s="180"/>
    </row>
    <row r="59" spans="2:19" s="112" customFormat="1" ht="14.4" x14ac:dyDescent="0.35">
      <c r="B59" s="187"/>
      <c r="C59" s="188"/>
      <c r="D59" s="218" t="s">
        <v>50</v>
      </c>
      <c r="E59" s="219"/>
      <c r="F59" s="219"/>
      <c r="G59" s="220" t="s">
        <v>51</v>
      </c>
      <c r="H59" s="221"/>
      <c r="I59" s="188"/>
      <c r="J59" s="218" t="s">
        <v>50</v>
      </c>
      <c r="K59" s="219"/>
      <c r="L59" s="219"/>
      <c r="M59" s="219"/>
      <c r="N59" s="220" t="s">
        <v>51</v>
      </c>
      <c r="O59" s="219"/>
      <c r="P59" s="221"/>
      <c r="Q59" s="188"/>
      <c r="R59" s="188"/>
      <c r="S59" s="192"/>
    </row>
    <row r="60" spans="2:19" x14ac:dyDescent="0.35">
      <c r="B60" s="176"/>
      <c r="C60" s="182"/>
      <c r="D60" s="182"/>
      <c r="E60" s="182"/>
      <c r="F60" s="182"/>
      <c r="G60" s="182"/>
      <c r="H60" s="182"/>
      <c r="I60" s="182"/>
      <c r="J60" s="182"/>
      <c r="K60" s="182"/>
      <c r="L60" s="182"/>
      <c r="M60" s="182"/>
      <c r="N60" s="182"/>
      <c r="O60" s="182"/>
      <c r="P60" s="182"/>
      <c r="Q60" s="182"/>
      <c r="R60" s="182"/>
      <c r="S60" s="180"/>
    </row>
    <row r="61" spans="2:19" s="112" customFormat="1" ht="14.4" x14ac:dyDescent="0.35">
      <c r="B61" s="187"/>
      <c r="C61" s="188"/>
      <c r="D61" s="214" t="s">
        <v>52</v>
      </c>
      <c r="E61" s="197"/>
      <c r="F61" s="197"/>
      <c r="G61" s="197"/>
      <c r="H61" s="215"/>
      <c r="I61" s="188"/>
      <c r="J61" s="214" t="s">
        <v>53</v>
      </c>
      <c r="K61" s="197"/>
      <c r="L61" s="197"/>
      <c r="M61" s="197"/>
      <c r="N61" s="197"/>
      <c r="O61" s="197"/>
      <c r="P61" s="215"/>
      <c r="Q61" s="188"/>
      <c r="R61" s="188"/>
      <c r="S61" s="192"/>
    </row>
    <row r="62" spans="2:19" x14ac:dyDescent="0.35">
      <c r="B62" s="176"/>
      <c r="C62" s="182"/>
      <c r="D62" s="216"/>
      <c r="E62" s="182"/>
      <c r="F62" s="182"/>
      <c r="G62" s="182"/>
      <c r="H62" s="217"/>
      <c r="I62" s="182"/>
      <c r="J62" s="216"/>
      <c r="K62" s="182"/>
      <c r="L62" s="182"/>
      <c r="M62" s="182"/>
      <c r="N62" s="182"/>
      <c r="O62" s="182"/>
      <c r="P62" s="217"/>
      <c r="Q62" s="182"/>
      <c r="R62" s="182"/>
      <c r="S62" s="180"/>
    </row>
    <row r="63" spans="2:19" x14ac:dyDescent="0.35">
      <c r="B63" s="176"/>
      <c r="C63" s="182"/>
      <c r="D63" s="216"/>
      <c r="E63" s="182"/>
      <c r="F63" s="182"/>
      <c r="G63" s="182"/>
      <c r="H63" s="217"/>
      <c r="I63" s="182"/>
      <c r="J63" s="216"/>
      <c r="K63" s="182"/>
      <c r="L63" s="182"/>
      <c r="M63" s="182"/>
      <c r="N63" s="182"/>
      <c r="O63" s="182"/>
      <c r="P63" s="217"/>
      <c r="Q63" s="182"/>
      <c r="R63" s="182"/>
      <c r="S63" s="180"/>
    </row>
    <row r="64" spans="2:19" x14ac:dyDescent="0.35">
      <c r="B64" s="176"/>
      <c r="C64" s="182"/>
      <c r="D64" s="216"/>
      <c r="E64" s="182"/>
      <c r="F64" s="182"/>
      <c r="G64" s="182"/>
      <c r="H64" s="217"/>
      <c r="I64" s="182"/>
      <c r="J64" s="216"/>
      <c r="K64" s="182"/>
      <c r="L64" s="182"/>
      <c r="M64" s="182"/>
      <c r="N64" s="182"/>
      <c r="O64" s="182"/>
      <c r="P64" s="217"/>
      <c r="Q64" s="182"/>
      <c r="R64" s="182"/>
      <c r="S64" s="180"/>
    </row>
    <row r="65" spans="2:19" x14ac:dyDescent="0.35">
      <c r="B65" s="176"/>
      <c r="C65" s="182"/>
      <c r="D65" s="216"/>
      <c r="E65" s="182"/>
      <c r="F65" s="182"/>
      <c r="G65" s="182"/>
      <c r="H65" s="217"/>
      <c r="I65" s="182"/>
      <c r="J65" s="216"/>
      <c r="K65" s="182"/>
      <c r="L65" s="182"/>
      <c r="M65" s="182"/>
      <c r="N65" s="182"/>
      <c r="O65" s="182"/>
      <c r="P65" s="217"/>
      <c r="Q65" s="182"/>
      <c r="R65" s="182"/>
      <c r="S65" s="180"/>
    </row>
    <row r="66" spans="2:19" x14ac:dyDescent="0.35">
      <c r="B66" s="176"/>
      <c r="C66" s="182"/>
      <c r="D66" s="216"/>
      <c r="E66" s="182"/>
      <c r="F66" s="182"/>
      <c r="G66" s="182"/>
      <c r="H66" s="217"/>
      <c r="I66" s="182"/>
      <c r="J66" s="216"/>
      <c r="K66" s="182"/>
      <c r="L66" s="182"/>
      <c r="M66" s="182"/>
      <c r="N66" s="182"/>
      <c r="O66" s="182"/>
      <c r="P66" s="217"/>
      <c r="Q66" s="182"/>
      <c r="R66" s="182"/>
      <c r="S66" s="180"/>
    </row>
    <row r="67" spans="2:19" x14ac:dyDescent="0.35">
      <c r="B67" s="176"/>
      <c r="C67" s="182"/>
      <c r="D67" s="216"/>
      <c r="E67" s="182"/>
      <c r="F67" s="182"/>
      <c r="G67" s="182"/>
      <c r="H67" s="217"/>
      <c r="I67" s="182"/>
      <c r="J67" s="216"/>
      <c r="K67" s="182"/>
      <c r="L67" s="182"/>
      <c r="M67" s="182"/>
      <c r="N67" s="182"/>
      <c r="O67" s="182"/>
      <c r="P67" s="217"/>
      <c r="Q67" s="182"/>
      <c r="R67" s="182"/>
      <c r="S67" s="180"/>
    </row>
    <row r="68" spans="2:19" x14ac:dyDescent="0.35">
      <c r="B68" s="176"/>
      <c r="C68" s="182"/>
      <c r="D68" s="216"/>
      <c r="E68" s="182"/>
      <c r="F68" s="182"/>
      <c r="G68" s="182"/>
      <c r="H68" s="217"/>
      <c r="I68" s="182"/>
      <c r="J68" s="216"/>
      <c r="K68" s="182"/>
      <c r="L68" s="182"/>
      <c r="M68" s="182"/>
      <c r="N68" s="182"/>
      <c r="O68" s="182"/>
      <c r="P68" s="217"/>
      <c r="Q68" s="182"/>
      <c r="R68" s="182"/>
      <c r="S68" s="180"/>
    </row>
    <row r="69" spans="2:19" x14ac:dyDescent="0.35">
      <c r="B69" s="176"/>
      <c r="C69" s="182"/>
      <c r="D69" s="216"/>
      <c r="E69" s="182"/>
      <c r="F69" s="182"/>
      <c r="G69" s="182"/>
      <c r="H69" s="217"/>
      <c r="I69" s="182"/>
      <c r="J69" s="216"/>
      <c r="K69" s="182"/>
      <c r="L69" s="182"/>
      <c r="M69" s="182"/>
      <c r="N69" s="182"/>
      <c r="O69" s="182"/>
      <c r="P69" s="217"/>
      <c r="Q69" s="182"/>
      <c r="R69" s="182"/>
      <c r="S69" s="180"/>
    </row>
    <row r="70" spans="2:19" s="112" customFormat="1" ht="14.4" x14ac:dyDescent="0.35">
      <c r="B70" s="187"/>
      <c r="C70" s="188"/>
      <c r="D70" s="218" t="s">
        <v>50</v>
      </c>
      <c r="E70" s="219"/>
      <c r="F70" s="219"/>
      <c r="G70" s="220" t="s">
        <v>51</v>
      </c>
      <c r="H70" s="221"/>
      <c r="I70" s="188"/>
      <c r="J70" s="218" t="s">
        <v>50</v>
      </c>
      <c r="K70" s="219"/>
      <c r="L70" s="219"/>
      <c r="M70" s="219"/>
      <c r="N70" s="220" t="s">
        <v>51</v>
      </c>
      <c r="O70" s="219"/>
      <c r="P70" s="221"/>
      <c r="Q70" s="188"/>
      <c r="R70" s="188"/>
      <c r="S70" s="192"/>
    </row>
    <row r="71" spans="2:19" s="112" customFormat="1" ht="14.4" customHeight="1" x14ac:dyDescent="0.35">
      <c r="B71" s="222"/>
      <c r="C71" s="223"/>
      <c r="D71" s="223"/>
      <c r="E71" s="223"/>
      <c r="F71" s="223"/>
      <c r="G71" s="223"/>
      <c r="H71" s="223"/>
      <c r="I71" s="223"/>
      <c r="J71" s="223"/>
      <c r="K71" s="223"/>
      <c r="L71" s="223"/>
      <c r="M71" s="223"/>
      <c r="N71" s="223"/>
      <c r="O71" s="223"/>
      <c r="P71" s="223"/>
      <c r="Q71" s="223"/>
      <c r="R71" s="223"/>
      <c r="S71" s="224"/>
    </row>
    <row r="75" spans="2:19" s="112" customFormat="1" ht="6.9" customHeight="1" x14ac:dyDescent="0.35">
      <c r="B75" s="225"/>
      <c r="C75" s="226"/>
      <c r="D75" s="226"/>
      <c r="E75" s="226"/>
      <c r="F75" s="226"/>
      <c r="G75" s="226"/>
      <c r="H75" s="226"/>
      <c r="I75" s="226"/>
      <c r="J75" s="226"/>
      <c r="K75" s="226"/>
      <c r="L75" s="226"/>
      <c r="M75" s="226"/>
      <c r="N75" s="226"/>
      <c r="O75" s="226"/>
      <c r="P75" s="226"/>
      <c r="Q75" s="226"/>
      <c r="R75" s="226"/>
      <c r="S75" s="227"/>
    </row>
    <row r="76" spans="2:19" s="112" customFormat="1" ht="37" customHeight="1" x14ac:dyDescent="0.35">
      <c r="B76" s="187"/>
      <c r="C76" s="177" t="s">
        <v>129</v>
      </c>
      <c r="D76" s="178"/>
      <c r="E76" s="178"/>
      <c r="F76" s="178"/>
      <c r="G76" s="178"/>
      <c r="H76" s="178"/>
      <c r="I76" s="178"/>
      <c r="J76" s="178"/>
      <c r="K76" s="178"/>
      <c r="L76" s="178"/>
      <c r="M76" s="178"/>
      <c r="N76" s="178"/>
      <c r="O76" s="178"/>
      <c r="P76" s="178"/>
      <c r="Q76" s="178"/>
      <c r="R76" s="179"/>
      <c r="S76" s="192"/>
    </row>
    <row r="77" spans="2:19" s="112" customFormat="1" ht="6.9" customHeight="1" x14ac:dyDescent="0.35">
      <c r="B77" s="187"/>
      <c r="C77" s="188"/>
      <c r="D77" s="188"/>
      <c r="E77" s="188"/>
      <c r="F77" s="188"/>
      <c r="G77" s="188"/>
      <c r="H77" s="188"/>
      <c r="I77" s="188"/>
      <c r="J77" s="188"/>
      <c r="K77" s="188"/>
      <c r="L77" s="188"/>
      <c r="M77" s="188"/>
      <c r="N77" s="188"/>
      <c r="O77" s="188"/>
      <c r="P77" s="188"/>
      <c r="Q77" s="188"/>
      <c r="R77" s="188"/>
      <c r="S77" s="192"/>
    </row>
    <row r="78" spans="2:19" s="112" customFormat="1" ht="29.95" customHeight="1" x14ac:dyDescent="0.35">
      <c r="B78" s="187"/>
      <c r="C78" s="183" t="s">
        <v>17</v>
      </c>
      <c r="D78" s="188"/>
      <c r="E78" s="188"/>
      <c r="F78" s="184" t="str">
        <f>F6</f>
        <v>Modernizace střediska praktického vyučování v Chlumci nad Cidlinou</v>
      </c>
      <c r="G78" s="185"/>
      <c r="H78" s="185"/>
      <c r="I78" s="185"/>
      <c r="J78" s="185"/>
      <c r="K78" s="185"/>
      <c r="L78" s="185"/>
      <c r="M78" s="185"/>
      <c r="N78" s="185"/>
      <c r="O78" s="185"/>
      <c r="P78" s="185"/>
      <c r="Q78" s="188"/>
      <c r="R78" s="188"/>
      <c r="S78" s="192"/>
    </row>
    <row r="79" spans="2:19" s="112" customFormat="1" ht="37" customHeight="1" x14ac:dyDescent="0.35">
      <c r="B79" s="187"/>
      <c r="C79" s="228" t="s">
        <v>122</v>
      </c>
      <c r="D79" s="188"/>
      <c r="E79" s="188"/>
      <c r="F79" s="229" t="str">
        <f>F7</f>
        <v>17-SO 006-03 - D.2.1  Gastrotechnologie</v>
      </c>
      <c r="G79" s="191"/>
      <c r="H79" s="191"/>
      <c r="I79" s="191"/>
      <c r="J79" s="191"/>
      <c r="K79" s="191"/>
      <c r="L79" s="191"/>
      <c r="M79" s="191"/>
      <c r="N79" s="191"/>
      <c r="O79" s="191"/>
      <c r="P79" s="191"/>
      <c r="Q79" s="188"/>
      <c r="R79" s="188"/>
      <c r="S79" s="192"/>
    </row>
    <row r="80" spans="2:19" s="112" customFormat="1" ht="6.9" customHeight="1" x14ac:dyDescent="0.35">
      <c r="B80" s="187"/>
      <c r="C80" s="188"/>
      <c r="D80" s="188"/>
      <c r="E80" s="188"/>
      <c r="F80" s="188"/>
      <c r="G80" s="188"/>
      <c r="H80" s="188"/>
      <c r="I80" s="188"/>
      <c r="J80" s="188"/>
      <c r="K80" s="188"/>
      <c r="L80" s="188"/>
      <c r="M80" s="188"/>
      <c r="N80" s="188"/>
      <c r="O80" s="188"/>
      <c r="P80" s="188"/>
      <c r="Q80" s="188"/>
      <c r="R80" s="188"/>
      <c r="S80" s="192"/>
    </row>
    <row r="81" spans="2:48" s="112" customFormat="1" ht="18" customHeight="1" x14ac:dyDescent="0.35">
      <c r="B81" s="187"/>
      <c r="C81" s="183" t="s">
        <v>21</v>
      </c>
      <c r="D81" s="188"/>
      <c r="E81" s="188"/>
      <c r="F81" s="193" t="str">
        <f>F9</f>
        <v>Chlumec nad Cidlinou</v>
      </c>
      <c r="G81" s="188"/>
      <c r="H81" s="188"/>
      <c r="I81" s="188"/>
      <c r="J81" s="188"/>
      <c r="K81" s="183" t="s">
        <v>23</v>
      </c>
      <c r="L81" s="188"/>
      <c r="M81" s="194">
        <f>IF(O9="","",O9)</f>
        <v>0</v>
      </c>
      <c r="N81" s="194"/>
      <c r="O81" s="194"/>
      <c r="P81" s="194"/>
      <c r="Q81" s="188"/>
      <c r="R81" s="188"/>
      <c r="S81" s="192"/>
    </row>
    <row r="82" spans="2:48" s="112" customFormat="1" ht="6.9" customHeight="1" x14ac:dyDescent="0.35">
      <c r="B82" s="187"/>
      <c r="C82" s="188"/>
      <c r="D82" s="188"/>
      <c r="E82" s="188"/>
      <c r="F82" s="188"/>
      <c r="G82" s="188"/>
      <c r="H82" s="188"/>
      <c r="I82" s="188"/>
      <c r="J82" s="188"/>
      <c r="K82" s="188"/>
      <c r="L82" s="188"/>
      <c r="M82" s="188"/>
      <c r="N82" s="188"/>
      <c r="O82" s="188"/>
      <c r="P82" s="188"/>
      <c r="Q82" s="188"/>
      <c r="R82" s="188"/>
      <c r="S82" s="192"/>
    </row>
    <row r="83" spans="2:48" s="112" customFormat="1" x14ac:dyDescent="0.35">
      <c r="B83" s="187"/>
      <c r="C83" s="183" t="s">
        <v>24</v>
      </c>
      <c r="D83" s="188"/>
      <c r="E83" s="188"/>
      <c r="F83" s="193" t="str">
        <f>E12</f>
        <v>Královéhradecký kraj</v>
      </c>
      <c r="G83" s="188"/>
      <c r="H83" s="188"/>
      <c r="I83" s="188"/>
      <c r="J83" s="188"/>
      <c r="K83" s="183" t="s">
        <v>29</v>
      </c>
      <c r="L83" s="188"/>
      <c r="M83" s="195" t="str">
        <f>E18</f>
        <v>PROMED Brno spol.s.r.o</v>
      </c>
      <c r="N83" s="195"/>
      <c r="O83" s="195"/>
      <c r="P83" s="195"/>
      <c r="Q83" s="195"/>
      <c r="R83" s="193"/>
      <c r="S83" s="192"/>
    </row>
    <row r="84" spans="2:48" s="112" customFormat="1" ht="14.4" customHeight="1" x14ac:dyDescent="0.35">
      <c r="B84" s="187"/>
      <c r="C84" s="183" t="s">
        <v>28</v>
      </c>
      <c r="D84" s="188"/>
      <c r="E84" s="188"/>
      <c r="F84" s="193">
        <f>IF(E15="","",E15)</f>
        <v>0</v>
      </c>
      <c r="G84" s="188"/>
      <c r="H84" s="188"/>
      <c r="I84" s="188"/>
      <c r="J84" s="188"/>
      <c r="K84" s="183" t="s">
        <v>32</v>
      </c>
      <c r="L84" s="188"/>
      <c r="M84" s="195" t="str">
        <f>E21</f>
        <v xml:space="preserve"> </v>
      </c>
      <c r="N84" s="195"/>
      <c r="O84" s="195"/>
      <c r="P84" s="195"/>
      <c r="Q84" s="195"/>
      <c r="R84" s="193"/>
      <c r="S84" s="192"/>
    </row>
    <row r="85" spans="2:48" s="112" customFormat="1" ht="10.35" customHeight="1" x14ac:dyDescent="0.35">
      <c r="B85" s="187"/>
      <c r="C85" s="188"/>
      <c r="D85" s="188"/>
      <c r="E85" s="188"/>
      <c r="F85" s="188"/>
      <c r="G85" s="188"/>
      <c r="H85" s="188"/>
      <c r="I85" s="188"/>
      <c r="J85" s="188"/>
      <c r="K85" s="188"/>
      <c r="L85" s="188"/>
      <c r="M85" s="188"/>
      <c r="N85" s="188"/>
      <c r="O85" s="188"/>
      <c r="P85" s="188"/>
      <c r="Q85" s="188"/>
      <c r="R85" s="188"/>
      <c r="S85" s="192"/>
    </row>
    <row r="86" spans="2:48" s="112" customFormat="1" ht="29.3" customHeight="1" x14ac:dyDescent="0.35">
      <c r="B86" s="187"/>
      <c r="C86" s="230" t="s">
        <v>130</v>
      </c>
      <c r="D86" s="231"/>
      <c r="E86" s="231"/>
      <c r="F86" s="231"/>
      <c r="G86" s="231"/>
      <c r="H86" s="207"/>
      <c r="I86" s="207"/>
      <c r="J86" s="207"/>
      <c r="K86" s="207"/>
      <c r="L86" s="207"/>
      <c r="M86" s="207"/>
      <c r="N86" s="230" t="s">
        <v>131</v>
      </c>
      <c r="O86" s="231"/>
      <c r="P86" s="231"/>
      <c r="Q86" s="231"/>
      <c r="R86" s="207"/>
      <c r="S86" s="192"/>
    </row>
    <row r="87" spans="2:48" s="112" customFormat="1" ht="10.35" customHeight="1" x14ac:dyDescent="0.35">
      <c r="B87" s="187"/>
      <c r="C87" s="188"/>
      <c r="D87" s="188"/>
      <c r="E87" s="188"/>
      <c r="F87" s="188"/>
      <c r="G87" s="188"/>
      <c r="H87" s="188"/>
      <c r="I87" s="188"/>
      <c r="J87" s="188"/>
      <c r="K87" s="188"/>
      <c r="L87" s="188"/>
      <c r="M87" s="188"/>
      <c r="N87" s="188"/>
      <c r="O87" s="188"/>
      <c r="P87" s="188"/>
      <c r="Q87" s="188"/>
      <c r="R87" s="188"/>
      <c r="S87" s="192"/>
    </row>
    <row r="88" spans="2:48" s="112" customFormat="1" ht="29.3" customHeight="1" x14ac:dyDescent="0.35">
      <c r="B88" s="187"/>
      <c r="C88" s="232" t="s">
        <v>132</v>
      </c>
      <c r="D88" s="188"/>
      <c r="E88" s="188"/>
      <c r="F88" s="188"/>
      <c r="G88" s="188"/>
      <c r="H88" s="188"/>
      <c r="I88" s="188"/>
      <c r="J88" s="188"/>
      <c r="K88" s="188"/>
      <c r="L88" s="188"/>
      <c r="M88" s="188"/>
      <c r="N88" s="233">
        <f>N111</f>
        <v>0</v>
      </c>
      <c r="O88" s="234"/>
      <c r="P88" s="234"/>
      <c r="Q88" s="234"/>
      <c r="R88" s="235"/>
      <c r="S88" s="192"/>
      <c r="AV88" s="172" t="s">
        <v>133</v>
      </c>
    </row>
    <row r="89" spans="2:48" s="242" customFormat="1" ht="24.9" customHeight="1" x14ac:dyDescent="0.35">
      <c r="B89" s="236"/>
      <c r="C89" s="237"/>
      <c r="D89" s="238" t="s">
        <v>2241</v>
      </c>
      <c r="E89" s="237"/>
      <c r="F89" s="237"/>
      <c r="G89" s="237"/>
      <c r="H89" s="237"/>
      <c r="I89" s="237"/>
      <c r="J89" s="237"/>
      <c r="K89" s="237"/>
      <c r="L89" s="237"/>
      <c r="M89" s="237"/>
      <c r="N89" s="239">
        <f>N112</f>
        <v>0</v>
      </c>
      <c r="O89" s="240"/>
      <c r="P89" s="240"/>
      <c r="Q89" s="240"/>
      <c r="R89" s="237"/>
      <c r="S89" s="241"/>
    </row>
    <row r="90" spans="2:48" s="249" customFormat="1" ht="20" customHeight="1" x14ac:dyDescent="0.35">
      <c r="B90" s="243"/>
      <c r="C90" s="244"/>
      <c r="D90" s="245" t="s">
        <v>2280</v>
      </c>
      <c r="E90" s="244"/>
      <c r="F90" s="244"/>
      <c r="G90" s="244"/>
      <c r="H90" s="244"/>
      <c r="I90" s="244"/>
      <c r="J90" s="244"/>
      <c r="K90" s="244"/>
      <c r="L90" s="244"/>
      <c r="M90" s="244"/>
      <c r="N90" s="246">
        <f>N113</f>
        <v>0</v>
      </c>
      <c r="O90" s="247"/>
      <c r="P90" s="247"/>
      <c r="Q90" s="247"/>
      <c r="R90" s="244"/>
      <c r="S90" s="248"/>
    </row>
    <row r="91" spans="2:48" s="112" customFormat="1" ht="21.8" customHeight="1" x14ac:dyDescent="0.35">
      <c r="B91" s="187"/>
      <c r="C91" s="188"/>
      <c r="D91" s="188"/>
      <c r="E91" s="188"/>
      <c r="F91" s="188"/>
      <c r="G91" s="188"/>
      <c r="H91" s="188"/>
      <c r="I91" s="188"/>
      <c r="J91" s="188"/>
      <c r="K91" s="188"/>
      <c r="L91" s="188"/>
      <c r="M91" s="188"/>
      <c r="N91" s="188"/>
      <c r="O91" s="188"/>
      <c r="P91" s="188"/>
      <c r="Q91" s="188"/>
      <c r="R91" s="188"/>
      <c r="S91" s="192"/>
    </row>
    <row r="92" spans="2:48" s="112" customFormat="1" ht="29.3" customHeight="1" x14ac:dyDescent="0.35">
      <c r="B92" s="187"/>
      <c r="C92" s="232" t="s">
        <v>157</v>
      </c>
      <c r="D92" s="188"/>
      <c r="E92" s="188"/>
      <c r="F92" s="188"/>
      <c r="G92" s="188"/>
      <c r="H92" s="188"/>
      <c r="I92" s="188"/>
      <c r="J92" s="188"/>
      <c r="K92" s="188"/>
      <c r="L92" s="188"/>
      <c r="M92" s="188"/>
      <c r="N92" s="234">
        <v>0</v>
      </c>
      <c r="O92" s="250"/>
      <c r="P92" s="250"/>
      <c r="Q92" s="250"/>
      <c r="R92" s="251"/>
      <c r="S92" s="192"/>
      <c r="U92" s="252"/>
      <c r="V92" s="253" t="s">
        <v>38</v>
      </c>
    </row>
    <row r="93" spans="2:48" s="112" customFormat="1" ht="18" customHeight="1" x14ac:dyDescent="0.35">
      <c r="B93" s="187"/>
      <c r="C93" s="188"/>
      <c r="D93" s="188"/>
      <c r="E93" s="188"/>
      <c r="F93" s="188"/>
      <c r="G93" s="188"/>
      <c r="H93" s="188"/>
      <c r="I93" s="188"/>
      <c r="J93" s="188"/>
      <c r="K93" s="188"/>
      <c r="L93" s="188"/>
      <c r="M93" s="188"/>
      <c r="N93" s="188"/>
      <c r="O93" s="188"/>
      <c r="P93" s="188"/>
      <c r="Q93" s="188"/>
      <c r="R93" s="188"/>
      <c r="S93" s="192"/>
    </row>
    <row r="94" spans="2:48" s="112" customFormat="1" ht="29.3" customHeight="1" x14ac:dyDescent="0.35">
      <c r="B94" s="187"/>
      <c r="C94" s="254" t="s">
        <v>115</v>
      </c>
      <c r="D94" s="207"/>
      <c r="E94" s="207"/>
      <c r="F94" s="207"/>
      <c r="G94" s="207"/>
      <c r="H94" s="207"/>
      <c r="I94" s="207"/>
      <c r="J94" s="207"/>
      <c r="K94" s="207"/>
      <c r="L94" s="255">
        <f>ROUND(SUM(N88+N92),2)</f>
        <v>0</v>
      </c>
      <c r="M94" s="255"/>
      <c r="N94" s="255"/>
      <c r="O94" s="255"/>
      <c r="P94" s="255"/>
      <c r="Q94" s="255"/>
      <c r="R94" s="256"/>
      <c r="S94" s="192"/>
    </row>
    <row r="95" spans="2:48" s="112" customFormat="1" ht="6.9" customHeight="1" x14ac:dyDescent="0.35">
      <c r="B95" s="222"/>
      <c r="C95" s="223"/>
      <c r="D95" s="223"/>
      <c r="E95" s="223"/>
      <c r="F95" s="223"/>
      <c r="G95" s="223"/>
      <c r="H95" s="223"/>
      <c r="I95" s="223"/>
      <c r="J95" s="223"/>
      <c r="K95" s="223"/>
      <c r="L95" s="223"/>
      <c r="M95" s="223"/>
      <c r="N95" s="223"/>
      <c r="O95" s="223"/>
      <c r="P95" s="223"/>
      <c r="Q95" s="223"/>
      <c r="R95" s="223"/>
      <c r="S95" s="224"/>
    </row>
    <row r="99" spans="2:64" s="112" customFormat="1" ht="6.9" customHeight="1" x14ac:dyDescent="0.35">
      <c r="B99" s="225"/>
      <c r="C99" s="226"/>
      <c r="D99" s="226"/>
      <c r="E99" s="226"/>
      <c r="F99" s="226"/>
      <c r="G99" s="226"/>
      <c r="H99" s="226"/>
      <c r="I99" s="226"/>
      <c r="J99" s="226"/>
      <c r="K99" s="226"/>
      <c r="L99" s="226"/>
      <c r="M99" s="226"/>
      <c r="N99" s="226"/>
      <c r="O99" s="226"/>
      <c r="P99" s="226"/>
      <c r="Q99" s="226"/>
      <c r="R99" s="226"/>
      <c r="S99" s="227"/>
    </row>
    <row r="100" spans="2:64" s="112" customFormat="1" ht="37" customHeight="1" x14ac:dyDescent="0.35">
      <c r="B100" s="187"/>
      <c r="C100" s="177" t="s">
        <v>158</v>
      </c>
      <c r="D100" s="191"/>
      <c r="E100" s="191"/>
      <c r="F100" s="191"/>
      <c r="G100" s="191"/>
      <c r="H100" s="191"/>
      <c r="I100" s="191"/>
      <c r="J100" s="191"/>
      <c r="K100" s="191"/>
      <c r="L100" s="191"/>
      <c r="M100" s="191"/>
      <c r="N100" s="191"/>
      <c r="O100" s="191"/>
      <c r="P100" s="191"/>
      <c r="Q100" s="191"/>
      <c r="R100" s="188"/>
      <c r="S100" s="192"/>
    </row>
    <row r="101" spans="2:64" s="112" customFormat="1" ht="6.9" customHeight="1" x14ac:dyDescent="0.35">
      <c r="B101" s="187"/>
      <c r="C101" s="188"/>
      <c r="D101" s="188"/>
      <c r="E101" s="188"/>
      <c r="F101" s="188"/>
      <c r="G101" s="188"/>
      <c r="H101" s="188"/>
      <c r="I101" s="188"/>
      <c r="J101" s="188"/>
      <c r="K101" s="188"/>
      <c r="L101" s="188"/>
      <c r="M101" s="188"/>
      <c r="N101" s="188"/>
      <c r="O101" s="188"/>
      <c r="P101" s="188"/>
      <c r="Q101" s="188"/>
      <c r="R101" s="188"/>
      <c r="S101" s="192"/>
    </row>
    <row r="102" spans="2:64" s="112" customFormat="1" ht="29.95" customHeight="1" x14ac:dyDescent="0.35">
      <c r="B102" s="187"/>
      <c r="C102" s="183" t="s">
        <v>17</v>
      </c>
      <c r="D102" s="188"/>
      <c r="E102" s="188"/>
      <c r="F102" s="184" t="str">
        <f>F6</f>
        <v>Modernizace střediska praktického vyučování v Chlumci nad Cidlinou</v>
      </c>
      <c r="G102" s="185"/>
      <c r="H102" s="185"/>
      <c r="I102" s="185"/>
      <c r="J102" s="185"/>
      <c r="K102" s="185"/>
      <c r="L102" s="185"/>
      <c r="M102" s="185"/>
      <c r="N102" s="185"/>
      <c r="O102" s="185"/>
      <c r="P102" s="185"/>
      <c r="Q102" s="188"/>
      <c r="R102" s="188"/>
      <c r="S102" s="192"/>
    </row>
    <row r="103" spans="2:64" s="112" customFormat="1" ht="37" customHeight="1" x14ac:dyDescent="0.35">
      <c r="B103" s="187"/>
      <c r="C103" s="228" t="s">
        <v>122</v>
      </c>
      <c r="D103" s="188"/>
      <c r="E103" s="188"/>
      <c r="F103" s="229" t="str">
        <f>F7</f>
        <v>17-SO 006-03 - D.2.1  Gastrotechnologie</v>
      </c>
      <c r="G103" s="191"/>
      <c r="H103" s="191"/>
      <c r="I103" s="191"/>
      <c r="J103" s="191"/>
      <c r="K103" s="191"/>
      <c r="L103" s="191"/>
      <c r="M103" s="191"/>
      <c r="N103" s="191"/>
      <c r="O103" s="191"/>
      <c r="P103" s="191"/>
      <c r="Q103" s="188"/>
      <c r="R103" s="188"/>
      <c r="S103" s="192"/>
    </row>
    <row r="104" spans="2:64" s="112" customFormat="1" ht="6.9" customHeight="1" x14ac:dyDescent="0.35">
      <c r="B104" s="187"/>
      <c r="C104" s="188"/>
      <c r="D104" s="188"/>
      <c r="E104" s="188"/>
      <c r="F104" s="188"/>
      <c r="G104" s="188"/>
      <c r="H104" s="188"/>
      <c r="I104" s="188"/>
      <c r="J104" s="188"/>
      <c r="K104" s="188"/>
      <c r="L104" s="188"/>
      <c r="M104" s="188"/>
      <c r="N104" s="188"/>
      <c r="O104" s="188"/>
      <c r="P104" s="188"/>
      <c r="Q104" s="188"/>
      <c r="R104" s="188"/>
      <c r="S104" s="192"/>
    </row>
    <row r="105" spans="2:64" s="112" customFormat="1" ht="18" customHeight="1" x14ac:dyDescent="0.35">
      <c r="B105" s="187"/>
      <c r="C105" s="183" t="s">
        <v>21</v>
      </c>
      <c r="D105" s="188"/>
      <c r="E105" s="188"/>
      <c r="F105" s="193" t="str">
        <f>F9</f>
        <v>Chlumec nad Cidlinou</v>
      </c>
      <c r="G105" s="188"/>
      <c r="H105" s="188"/>
      <c r="I105" s="188"/>
      <c r="J105" s="188"/>
      <c r="K105" s="183" t="s">
        <v>23</v>
      </c>
      <c r="L105" s="188"/>
      <c r="M105" s="194">
        <f>IF(O9="","",O9)</f>
        <v>0</v>
      </c>
      <c r="N105" s="194"/>
      <c r="O105" s="194"/>
      <c r="P105" s="194"/>
      <c r="Q105" s="188"/>
      <c r="R105" s="188"/>
      <c r="S105" s="192"/>
    </row>
    <row r="106" spans="2:64" s="112" customFormat="1" ht="6.9" customHeight="1" x14ac:dyDescent="0.35">
      <c r="B106" s="187"/>
      <c r="C106" s="188"/>
      <c r="D106" s="188"/>
      <c r="E106" s="188"/>
      <c r="F106" s="188"/>
      <c r="G106" s="188"/>
      <c r="H106" s="188"/>
      <c r="I106" s="188"/>
      <c r="J106" s="188"/>
      <c r="K106" s="188"/>
      <c r="L106" s="188"/>
      <c r="M106" s="188"/>
      <c r="N106" s="188"/>
      <c r="O106" s="188"/>
      <c r="P106" s="188"/>
      <c r="Q106" s="188"/>
      <c r="R106" s="188"/>
      <c r="S106" s="192"/>
    </row>
    <row r="107" spans="2:64" s="112" customFormat="1" x14ac:dyDescent="0.35">
      <c r="B107" s="187"/>
      <c r="C107" s="183" t="s">
        <v>24</v>
      </c>
      <c r="D107" s="188"/>
      <c r="E107" s="188"/>
      <c r="F107" s="193" t="str">
        <f>E12</f>
        <v>Královéhradecký kraj</v>
      </c>
      <c r="G107" s="188"/>
      <c r="H107" s="188"/>
      <c r="I107" s="188"/>
      <c r="J107" s="188"/>
      <c r="K107" s="183" t="s">
        <v>29</v>
      </c>
      <c r="L107" s="188"/>
      <c r="M107" s="195" t="str">
        <f>E18</f>
        <v>PROMED Brno spol.s.r.o</v>
      </c>
      <c r="N107" s="195"/>
      <c r="O107" s="195"/>
      <c r="P107" s="195"/>
      <c r="Q107" s="195"/>
      <c r="R107" s="193"/>
      <c r="S107" s="192"/>
    </row>
    <row r="108" spans="2:64" s="112" customFormat="1" ht="14.4" customHeight="1" x14ac:dyDescent="0.35">
      <c r="B108" s="187"/>
      <c r="C108" s="183" t="s">
        <v>28</v>
      </c>
      <c r="D108" s="188"/>
      <c r="E108" s="188"/>
      <c r="F108" s="193">
        <f>IF(E15="","",E15)</f>
        <v>0</v>
      </c>
      <c r="G108" s="188"/>
      <c r="H108" s="188"/>
      <c r="I108" s="188"/>
      <c r="J108" s="188"/>
      <c r="K108" s="183" t="s">
        <v>32</v>
      </c>
      <c r="L108" s="188"/>
      <c r="M108" s="195" t="str">
        <f>E21</f>
        <v xml:space="preserve"> </v>
      </c>
      <c r="N108" s="195"/>
      <c r="O108" s="195"/>
      <c r="P108" s="195"/>
      <c r="Q108" s="195"/>
      <c r="R108" s="193"/>
      <c r="S108" s="192"/>
    </row>
    <row r="109" spans="2:64" s="112" customFormat="1" ht="10.35" customHeight="1" x14ac:dyDescent="0.35">
      <c r="B109" s="187"/>
      <c r="C109" s="188"/>
      <c r="D109" s="188"/>
      <c r="E109" s="188"/>
      <c r="F109" s="188"/>
      <c r="G109" s="188"/>
      <c r="H109" s="188"/>
      <c r="I109" s="188"/>
      <c r="J109" s="188"/>
      <c r="K109" s="188"/>
      <c r="L109" s="188"/>
      <c r="M109" s="188"/>
      <c r="N109" s="188"/>
      <c r="O109" s="188"/>
      <c r="P109" s="188"/>
      <c r="Q109" s="188"/>
      <c r="R109" s="188"/>
      <c r="S109" s="192"/>
    </row>
    <row r="110" spans="2:64" s="263" customFormat="1" ht="29.3" customHeight="1" x14ac:dyDescent="0.35">
      <c r="B110" s="257"/>
      <c r="C110" s="258" t="s">
        <v>159</v>
      </c>
      <c r="D110" s="259" t="s">
        <v>160</v>
      </c>
      <c r="E110" s="259" t="s">
        <v>56</v>
      </c>
      <c r="F110" s="260" t="s">
        <v>161</v>
      </c>
      <c r="G110" s="260"/>
      <c r="H110" s="260"/>
      <c r="I110" s="260"/>
      <c r="J110" s="259" t="s">
        <v>162</v>
      </c>
      <c r="K110" s="259" t="s">
        <v>163</v>
      </c>
      <c r="L110" s="261" t="s">
        <v>164</v>
      </c>
      <c r="M110" s="261"/>
      <c r="N110" s="260" t="s">
        <v>131</v>
      </c>
      <c r="O110" s="260"/>
      <c r="P110" s="260"/>
      <c r="Q110" s="260"/>
      <c r="R110" s="111" t="s">
        <v>2285</v>
      </c>
      <c r="S110" s="262"/>
      <c r="U110" s="264" t="s">
        <v>165</v>
      </c>
      <c r="V110" s="265" t="s">
        <v>38</v>
      </c>
      <c r="W110" s="265" t="s">
        <v>166</v>
      </c>
      <c r="X110" s="265" t="s">
        <v>167</v>
      </c>
      <c r="Y110" s="265" t="s">
        <v>168</v>
      </c>
      <c r="Z110" s="265" t="s">
        <v>169</v>
      </c>
      <c r="AA110" s="265" t="s">
        <v>170</v>
      </c>
      <c r="AB110" s="266" t="s">
        <v>171</v>
      </c>
    </row>
    <row r="111" spans="2:64" s="112" customFormat="1" ht="29.3" customHeight="1" x14ac:dyDescent="0.35">
      <c r="B111" s="187"/>
      <c r="C111" s="267" t="s">
        <v>127</v>
      </c>
      <c r="D111" s="188"/>
      <c r="E111" s="188"/>
      <c r="F111" s="188"/>
      <c r="G111" s="188"/>
      <c r="H111" s="188"/>
      <c r="I111" s="188"/>
      <c r="J111" s="188"/>
      <c r="K111" s="188"/>
      <c r="L111" s="188"/>
      <c r="M111" s="188"/>
      <c r="N111" s="268">
        <f>BL111</f>
        <v>0</v>
      </c>
      <c r="O111" s="269"/>
      <c r="P111" s="269"/>
      <c r="Q111" s="269"/>
      <c r="S111" s="192"/>
      <c r="U111" s="270"/>
      <c r="V111" s="197"/>
      <c r="W111" s="197"/>
      <c r="X111" s="271">
        <f>X112</f>
        <v>0</v>
      </c>
      <c r="Y111" s="197"/>
      <c r="Z111" s="271">
        <f>Z112</f>
        <v>0</v>
      </c>
      <c r="AA111" s="197"/>
      <c r="AB111" s="272">
        <f>AB112</f>
        <v>0</v>
      </c>
      <c r="AU111" s="172" t="s">
        <v>73</v>
      </c>
      <c r="AV111" s="172" t="s">
        <v>133</v>
      </c>
      <c r="BL111" s="273">
        <f>BL112</f>
        <v>0</v>
      </c>
    </row>
    <row r="112" spans="2:64" s="113" customFormat="1" ht="37.35" customHeight="1" x14ac:dyDescent="0.35">
      <c r="B112" s="274"/>
      <c r="C112" s="275"/>
      <c r="D112" s="276" t="s">
        <v>2241</v>
      </c>
      <c r="E112" s="276"/>
      <c r="F112" s="276"/>
      <c r="G112" s="276"/>
      <c r="H112" s="276"/>
      <c r="I112" s="276"/>
      <c r="J112" s="276"/>
      <c r="K112" s="276"/>
      <c r="L112" s="276"/>
      <c r="M112" s="276"/>
      <c r="N112" s="277">
        <f>BL112</f>
        <v>0</v>
      </c>
      <c r="O112" s="239"/>
      <c r="P112" s="239"/>
      <c r="Q112" s="239"/>
      <c r="S112" s="278"/>
      <c r="U112" s="279"/>
      <c r="V112" s="275"/>
      <c r="W112" s="275"/>
      <c r="X112" s="280">
        <f>X113</f>
        <v>0</v>
      </c>
      <c r="Y112" s="275"/>
      <c r="Z112" s="280">
        <f>Z113</f>
        <v>0</v>
      </c>
      <c r="AA112" s="275"/>
      <c r="AB112" s="281">
        <f>AB113</f>
        <v>0</v>
      </c>
      <c r="AS112" s="282" t="s">
        <v>190</v>
      </c>
      <c r="AU112" s="283" t="s">
        <v>73</v>
      </c>
      <c r="AV112" s="283" t="s">
        <v>74</v>
      </c>
      <c r="AZ112" s="282" t="s">
        <v>172</v>
      </c>
      <c r="BL112" s="284">
        <f>BL113</f>
        <v>0</v>
      </c>
    </row>
    <row r="113" spans="2:66" s="113" customFormat="1" ht="20" customHeight="1" x14ac:dyDescent="0.35">
      <c r="B113" s="274"/>
      <c r="C113" s="275"/>
      <c r="D113" s="285" t="s">
        <v>2280</v>
      </c>
      <c r="E113" s="285"/>
      <c r="F113" s="285"/>
      <c r="G113" s="285"/>
      <c r="H113" s="285"/>
      <c r="I113" s="285"/>
      <c r="J113" s="285"/>
      <c r="K113" s="285"/>
      <c r="L113" s="285"/>
      <c r="M113" s="285"/>
      <c r="N113" s="286">
        <f>BL113</f>
        <v>0</v>
      </c>
      <c r="O113" s="287"/>
      <c r="P113" s="287"/>
      <c r="Q113" s="287"/>
      <c r="S113" s="278"/>
      <c r="U113" s="279"/>
      <c r="V113" s="275"/>
      <c r="W113" s="275"/>
      <c r="X113" s="280">
        <f>X114</f>
        <v>0</v>
      </c>
      <c r="Y113" s="275"/>
      <c r="Z113" s="280">
        <f>Z114</f>
        <v>0</v>
      </c>
      <c r="AA113" s="275"/>
      <c r="AB113" s="281">
        <f>AB114</f>
        <v>0</v>
      </c>
      <c r="AS113" s="282" t="s">
        <v>190</v>
      </c>
      <c r="AU113" s="283" t="s">
        <v>73</v>
      </c>
      <c r="AV113" s="283" t="s">
        <v>81</v>
      </c>
      <c r="AZ113" s="282" t="s">
        <v>172</v>
      </c>
      <c r="BL113" s="284">
        <f>BL114</f>
        <v>0</v>
      </c>
    </row>
    <row r="114" spans="2:66" s="112" customFormat="1" ht="31.6" customHeight="1" x14ac:dyDescent="0.35">
      <c r="B114" s="187"/>
      <c r="C114" s="288" t="s">
        <v>81</v>
      </c>
      <c r="D114" s="288" t="s">
        <v>173</v>
      </c>
      <c r="E114" s="289" t="s">
        <v>2281</v>
      </c>
      <c r="F114" s="290" t="s">
        <v>2282</v>
      </c>
      <c r="G114" s="290"/>
      <c r="H114" s="290"/>
      <c r="I114" s="290"/>
      <c r="J114" s="291" t="s">
        <v>2267</v>
      </c>
      <c r="K114" s="292">
        <v>1</v>
      </c>
      <c r="L114" s="293"/>
      <c r="M114" s="293"/>
      <c r="N114" s="294">
        <f>ROUND(L114*K114,2)</f>
        <v>0</v>
      </c>
      <c r="O114" s="294"/>
      <c r="P114" s="294"/>
      <c r="Q114" s="294"/>
      <c r="R114" s="114" t="s">
        <v>5</v>
      </c>
      <c r="S114" s="192"/>
      <c r="U114" s="295" t="s">
        <v>5</v>
      </c>
      <c r="V114" s="296" t="s">
        <v>39</v>
      </c>
      <c r="W114" s="297">
        <v>0</v>
      </c>
      <c r="X114" s="297">
        <f>W114*K114</f>
        <v>0</v>
      </c>
      <c r="Y114" s="297">
        <v>0</v>
      </c>
      <c r="Z114" s="297">
        <f>Y114*K114</f>
        <v>0</v>
      </c>
      <c r="AA114" s="297">
        <v>0</v>
      </c>
      <c r="AB114" s="298">
        <f>AA114*K114</f>
        <v>0</v>
      </c>
      <c r="AS114" s="172" t="s">
        <v>81</v>
      </c>
      <c r="AU114" s="172" t="s">
        <v>173</v>
      </c>
      <c r="AV114" s="172" t="s">
        <v>86</v>
      </c>
      <c r="AZ114" s="172" t="s">
        <v>172</v>
      </c>
      <c r="BF114" s="299">
        <f>IF(V114="základní",N114,0)</f>
        <v>0</v>
      </c>
      <c r="BG114" s="299">
        <f>IF(V114="snížená",N114,0)</f>
        <v>0</v>
      </c>
      <c r="BH114" s="299">
        <f>IF(V114="zákl. přenesená",N114,0)</f>
        <v>0</v>
      </c>
      <c r="BI114" s="299">
        <f>IF(V114="sníž. přenesená",N114,0)</f>
        <v>0</v>
      </c>
      <c r="BJ114" s="299">
        <f>IF(V114="nulová",N114,0)</f>
        <v>0</v>
      </c>
      <c r="BK114" s="172" t="s">
        <v>81</v>
      </c>
      <c r="BL114" s="299">
        <f>ROUND(L114*K114,2)</f>
        <v>0</v>
      </c>
      <c r="BM114" s="172" t="s">
        <v>81</v>
      </c>
      <c r="BN114" s="172" t="s">
        <v>2283</v>
      </c>
    </row>
    <row r="115" spans="2:66" s="112" customFormat="1" ht="6.9" customHeight="1" x14ac:dyDescent="0.35">
      <c r="B115" s="222"/>
      <c r="C115" s="223"/>
      <c r="D115" s="223"/>
      <c r="E115" s="223"/>
      <c r="F115" s="223"/>
      <c r="G115" s="223"/>
      <c r="H115" s="223"/>
      <c r="I115" s="223"/>
      <c r="J115" s="223"/>
      <c r="K115" s="223"/>
      <c r="L115" s="223"/>
      <c r="M115" s="223"/>
      <c r="N115" s="223"/>
      <c r="O115" s="223"/>
      <c r="P115" s="223"/>
      <c r="Q115" s="223"/>
      <c r="R115" s="223"/>
      <c r="S115" s="224"/>
    </row>
  </sheetData>
  <sheetProtection algorithmName="SHA-512" hashValue="qaGTdWoKaer8LIl0EX9Z1NWbiVXHFezLjBr2kJuWjBTu0sZQTm5xnx2X9qzjChzmmTRWDyFpyQXT55mINFA8hQ==" saltValue="spW7P6i3T9L6EGpenVUP0w==" spinCount="100000" sheet="1" objects="1" scenarios="1"/>
  <protectedRanges>
    <protectedRange sqref="L114:M114" name="Oblast1"/>
  </protectedRanges>
  <mergeCells count="58">
    <mergeCell ref="C2:Q2"/>
    <mergeCell ref="C4:Q4"/>
    <mergeCell ref="F6:P6"/>
    <mergeCell ref="F7:P7"/>
    <mergeCell ref="O9:P9"/>
    <mergeCell ref="O11:P11"/>
    <mergeCell ref="O12:P12"/>
    <mergeCell ref="O14:P14"/>
    <mergeCell ref="O15:P15"/>
    <mergeCell ref="O17:P17"/>
    <mergeCell ref="O18:P18"/>
    <mergeCell ref="O20:P20"/>
    <mergeCell ref="O21:P21"/>
    <mergeCell ref="E24:L24"/>
    <mergeCell ref="M27:P27"/>
    <mergeCell ref="M28:P28"/>
    <mergeCell ref="M30:P30"/>
    <mergeCell ref="H32:J32"/>
    <mergeCell ref="M32:P32"/>
    <mergeCell ref="H33:J33"/>
    <mergeCell ref="M33:P33"/>
    <mergeCell ref="H34:J34"/>
    <mergeCell ref="M34:P34"/>
    <mergeCell ref="H35:J35"/>
    <mergeCell ref="M35:P35"/>
    <mergeCell ref="H36:J36"/>
    <mergeCell ref="M36:P36"/>
    <mergeCell ref="M84:Q84"/>
    <mergeCell ref="C86:G86"/>
    <mergeCell ref="N86:Q86"/>
    <mergeCell ref="N88:Q88"/>
    <mergeCell ref="L38:P38"/>
    <mergeCell ref="C76:Q76"/>
    <mergeCell ref="F78:P78"/>
    <mergeCell ref="F79:P79"/>
    <mergeCell ref="M81:P81"/>
    <mergeCell ref="F114:I114"/>
    <mergeCell ref="L114:M114"/>
    <mergeCell ref="N114:Q114"/>
    <mergeCell ref="N111:Q111"/>
    <mergeCell ref="N112:Q112"/>
    <mergeCell ref="N113:Q113"/>
    <mergeCell ref="H1:K1"/>
    <mergeCell ref="T2:AD2"/>
    <mergeCell ref="F110:I110"/>
    <mergeCell ref="L110:M110"/>
    <mergeCell ref="N110:Q110"/>
    <mergeCell ref="F102:P102"/>
    <mergeCell ref="F103:P103"/>
    <mergeCell ref="M105:P105"/>
    <mergeCell ref="M107:Q107"/>
    <mergeCell ref="M108:Q108"/>
    <mergeCell ref="N89:Q89"/>
    <mergeCell ref="N90:Q90"/>
    <mergeCell ref="N92:Q92"/>
    <mergeCell ref="L94:Q94"/>
    <mergeCell ref="C100:Q100"/>
    <mergeCell ref="M83:Q83"/>
  </mergeCells>
  <hyperlinks>
    <hyperlink ref="F1:G1" location="C2" display="1) Krycí list rozpočtu"/>
    <hyperlink ref="H1:K1" location="C86" display="2) Rekapitulace rozpočtu"/>
    <hyperlink ref="L1" location="C110" display="3) Rozpočet"/>
    <hyperlink ref="T1:U1" location="'Rekapitulace stavby'!C2" display="Rekapitulace stavby"/>
  </hyperlinks>
  <pageMargins left="0.58333330000000005" right="0.58333330000000005" top="0.5" bottom="0.46666669999999999" header="0" footer="0"/>
  <pageSetup paperSize="9" scale="96" fitToHeight="100" orientation="portrait"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O2405"/>
  <sheetViews>
    <sheetView showGridLines="0" zoomScaleNormal="100" workbookViewId="0">
      <pane ySplit="1" topLeftCell="A122" activePane="bottomLeft" state="frozen"/>
      <selection pane="bottomLeft" activeCell="L137" sqref="L137:M137"/>
    </sheetView>
  </sheetViews>
  <sheetFormatPr defaultRowHeight="13.1" x14ac:dyDescent="0.35"/>
  <cols>
    <col min="1" max="1" width="8.33203125" style="166" customWidth="1"/>
    <col min="2" max="2" width="1.6640625" style="166" customWidth="1"/>
    <col min="3" max="3" width="4.1640625" style="166" customWidth="1"/>
    <col min="4" max="4" width="4.33203125" style="166" customWidth="1"/>
    <col min="5" max="5" width="17.1640625" style="166" customWidth="1"/>
    <col min="6" max="7" width="11.1640625" style="166" customWidth="1"/>
    <col min="8" max="8" width="12.5" style="166" customWidth="1"/>
    <col min="9" max="9" width="7" style="166" customWidth="1"/>
    <col min="10" max="10" width="5.1640625" style="166" customWidth="1"/>
    <col min="11" max="11" width="11.5" style="166" customWidth="1"/>
    <col min="12" max="12" width="12" style="166" customWidth="1"/>
    <col min="13" max="14" width="6" style="166" customWidth="1"/>
    <col min="15" max="15" width="2" style="166" customWidth="1"/>
    <col min="16" max="16" width="12.5" style="166" customWidth="1"/>
    <col min="17" max="17" width="4.1640625" style="166" customWidth="1"/>
    <col min="18" max="18" width="17" style="166" customWidth="1"/>
    <col min="19" max="19" width="1.6640625" style="166" customWidth="1"/>
    <col min="20" max="20" width="8.1640625" style="166" customWidth="1"/>
    <col min="21" max="21" width="29.6640625" style="166" hidden="1" customWidth="1"/>
    <col min="22" max="22" width="16.33203125" style="166" hidden="1" customWidth="1"/>
    <col min="23" max="23" width="12.33203125" style="166" hidden="1" customWidth="1"/>
    <col min="24" max="24" width="16.33203125" style="166" hidden="1" customWidth="1"/>
    <col min="25" max="25" width="12.1640625" style="166" hidden="1" customWidth="1"/>
    <col min="26" max="26" width="15" style="166" hidden="1" customWidth="1"/>
    <col min="27" max="27" width="11" style="166" hidden="1" customWidth="1"/>
    <col min="28" max="28" width="15" style="166" hidden="1" customWidth="1"/>
    <col min="29" max="29" width="16.33203125" style="166" hidden="1" customWidth="1"/>
    <col min="30" max="30" width="11" style="166" customWidth="1"/>
    <col min="31" max="31" width="15" style="166" customWidth="1"/>
    <col min="32" max="32" width="16.33203125" style="166" customWidth="1"/>
    <col min="33" max="44" width="9.33203125" style="166" customWidth="1"/>
    <col min="45" max="63" width="9.33203125" style="166" hidden="1" customWidth="1"/>
    <col min="64" max="64" width="10.5" style="166" hidden="1" customWidth="1"/>
    <col min="65" max="66" width="9.33203125" style="166" hidden="1" customWidth="1"/>
    <col min="67" max="67" width="9.33203125" style="166" customWidth="1"/>
    <col min="68" max="16384" width="9.33203125" style="166"/>
  </cols>
  <sheetData>
    <row r="1" spans="1:67" ht="21.8" customHeight="1" x14ac:dyDescent="0.35">
      <c r="A1" s="105"/>
      <c r="B1" s="8"/>
      <c r="C1" s="8"/>
      <c r="D1" s="9" t="s">
        <v>1</v>
      </c>
      <c r="E1" s="8"/>
      <c r="F1" s="10" t="s">
        <v>116</v>
      </c>
      <c r="G1" s="10"/>
      <c r="H1" s="161" t="s">
        <v>117</v>
      </c>
      <c r="I1" s="161"/>
      <c r="J1" s="161"/>
      <c r="K1" s="161"/>
      <c r="L1" s="10" t="s">
        <v>118</v>
      </c>
      <c r="M1" s="8"/>
      <c r="N1" s="8"/>
      <c r="O1" s="9" t="s">
        <v>119</v>
      </c>
      <c r="P1" s="8"/>
      <c r="Q1" s="8"/>
      <c r="R1" s="8"/>
      <c r="S1" s="8"/>
      <c r="T1" s="10" t="s">
        <v>120</v>
      </c>
      <c r="U1" s="10"/>
      <c r="V1" s="105"/>
      <c r="W1" s="105"/>
      <c r="X1" s="105"/>
      <c r="Y1" s="105"/>
      <c r="Z1" s="105"/>
      <c r="AA1" s="105"/>
      <c r="AB1" s="105"/>
      <c r="AC1" s="105"/>
      <c r="AD1" s="105"/>
      <c r="AE1" s="105"/>
      <c r="AF1" s="105"/>
      <c r="AG1" s="105"/>
      <c r="AH1" s="105"/>
      <c r="AI1" s="105"/>
      <c r="AJ1" s="105"/>
      <c r="AK1" s="105"/>
      <c r="AL1" s="105"/>
      <c r="AM1" s="105"/>
      <c r="AN1" s="105"/>
      <c r="AO1" s="105"/>
      <c r="AP1" s="105"/>
      <c r="AQ1" s="105"/>
      <c r="AR1" s="105"/>
      <c r="AS1" s="105"/>
      <c r="AT1" s="105"/>
      <c r="AU1" s="105"/>
      <c r="AV1" s="105"/>
      <c r="AW1" s="105"/>
      <c r="AX1" s="105"/>
      <c r="AY1" s="105"/>
      <c r="AZ1" s="105"/>
      <c r="BA1" s="105"/>
      <c r="BB1" s="105"/>
      <c r="BC1" s="105"/>
      <c r="BD1" s="105"/>
      <c r="BE1" s="105"/>
      <c r="BF1" s="105"/>
      <c r="BG1" s="105"/>
      <c r="BH1" s="105"/>
      <c r="BI1" s="105"/>
      <c r="BJ1" s="105"/>
      <c r="BK1" s="105"/>
      <c r="BL1" s="105"/>
      <c r="BM1" s="105"/>
      <c r="BN1" s="105"/>
      <c r="BO1" s="105"/>
    </row>
    <row r="2" spans="1:67" ht="37" customHeight="1" x14ac:dyDescent="0.35">
      <c r="C2" s="167" t="s">
        <v>7</v>
      </c>
      <c r="D2" s="168"/>
      <c r="E2" s="168"/>
      <c r="F2" s="168"/>
      <c r="G2" s="168"/>
      <c r="H2" s="168"/>
      <c r="I2" s="168"/>
      <c r="J2" s="168"/>
      <c r="K2" s="168"/>
      <c r="L2" s="168"/>
      <c r="M2" s="168"/>
      <c r="N2" s="168"/>
      <c r="O2" s="168"/>
      <c r="P2" s="168"/>
      <c r="Q2" s="168"/>
      <c r="R2" s="169"/>
      <c r="T2" s="170" t="s">
        <v>8</v>
      </c>
      <c r="U2" s="171"/>
      <c r="V2" s="171"/>
      <c r="W2" s="171"/>
      <c r="X2" s="171"/>
      <c r="Y2" s="171"/>
      <c r="Z2" s="171"/>
      <c r="AA2" s="171"/>
      <c r="AB2" s="171"/>
      <c r="AC2" s="171"/>
      <c r="AD2" s="171"/>
      <c r="AU2" s="172" t="s">
        <v>87</v>
      </c>
    </row>
    <row r="3" spans="1:67" ht="6.9" customHeight="1" x14ac:dyDescent="0.35">
      <c r="B3" s="173"/>
      <c r="C3" s="174"/>
      <c r="D3" s="174"/>
      <c r="E3" s="174"/>
      <c r="F3" s="174"/>
      <c r="G3" s="174"/>
      <c r="H3" s="174"/>
      <c r="I3" s="174"/>
      <c r="J3" s="174"/>
      <c r="K3" s="174"/>
      <c r="L3" s="174"/>
      <c r="M3" s="174"/>
      <c r="N3" s="174"/>
      <c r="O3" s="174"/>
      <c r="P3" s="174"/>
      <c r="Q3" s="174"/>
      <c r="R3" s="174"/>
      <c r="S3" s="175"/>
      <c r="AU3" s="172" t="s">
        <v>86</v>
      </c>
    </row>
    <row r="4" spans="1:67" ht="37" customHeight="1" x14ac:dyDescent="0.35">
      <c r="B4" s="176"/>
      <c r="C4" s="177" t="s">
        <v>121</v>
      </c>
      <c r="D4" s="178"/>
      <c r="E4" s="178"/>
      <c r="F4" s="178"/>
      <c r="G4" s="178"/>
      <c r="H4" s="178"/>
      <c r="I4" s="178"/>
      <c r="J4" s="178"/>
      <c r="K4" s="178"/>
      <c r="L4" s="178"/>
      <c r="M4" s="178"/>
      <c r="N4" s="178"/>
      <c r="O4" s="178"/>
      <c r="P4" s="178"/>
      <c r="Q4" s="178"/>
      <c r="R4" s="179"/>
      <c r="S4" s="180"/>
      <c r="U4" s="181" t="s">
        <v>13</v>
      </c>
      <c r="AU4" s="172" t="s">
        <v>6</v>
      </c>
    </row>
    <row r="5" spans="1:67" ht="6.9" customHeight="1" x14ac:dyDescent="0.35">
      <c r="B5" s="176"/>
      <c r="C5" s="182"/>
      <c r="D5" s="182"/>
      <c r="E5" s="182"/>
      <c r="F5" s="182"/>
      <c r="G5" s="182"/>
      <c r="H5" s="182"/>
      <c r="I5" s="182"/>
      <c r="J5" s="182"/>
      <c r="K5" s="182"/>
      <c r="L5" s="182"/>
      <c r="M5" s="182"/>
      <c r="N5" s="182"/>
      <c r="O5" s="182"/>
      <c r="P5" s="182"/>
      <c r="Q5" s="182"/>
      <c r="R5" s="182"/>
      <c r="S5" s="180"/>
    </row>
    <row r="6" spans="1:67" ht="25.4" customHeight="1" x14ac:dyDescent="0.35">
      <c r="B6" s="176"/>
      <c r="C6" s="182"/>
      <c r="D6" s="183" t="s">
        <v>17</v>
      </c>
      <c r="E6" s="182"/>
      <c r="F6" s="184" t="str">
        <f>'Rekapitulace stavby'!K6</f>
        <v>Modernizace střediska praktického vyučování v Chlumci nad Cidlinou</v>
      </c>
      <c r="G6" s="185"/>
      <c r="H6" s="185"/>
      <c r="I6" s="185"/>
      <c r="J6" s="185"/>
      <c r="K6" s="185"/>
      <c r="L6" s="185"/>
      <c r="M6" s="185"/>
      <c r="N6" s="185"/>
      <c r="O6" s="185"/>
      <c r="P6" s="185"/>
      <c r="Q6" s="182"/>
      <c r="R6" s="182"/>
      <c r="S6" s="180"/>
    </row>
    <row r="7" spans="1:67" ht="25.4" customHeight="1" x14ac:dyDescent="0.35">
      <c r="B7" s="176"/>
      <c r="C7" s="182"/>
      <c r="D7" s="183" t="s">
        <v>122</v>
      </c>
      <c r="E7" s="182"/>
      <c r="F7" s="184" t="s">
        <v>123</v>
      </c>
      <c r="G7" s="186"/>
      <c r="H7" s="186"/>
      <c r="I7" s="186"/>
      <c r="J7" s="186"/>
      <c r="K7" s="186"/>
      <c r="L7" s="186"/>
      <c r="M7" s="186"/>
      <c r="N7" s="186"/>
      <c r="O7" s="186"/>
      <c r="P7" s="186"/>
      <c r="Q7" s="182"/>
      <c r="R7" s="182"/>
      <c r="S7" s="180"/>
    </row>
    <row r="8" spans="1:67" s="112" customFormat="1" ht="25.05" customHeight="1" x14ac:dyDescent="0.35">
      <c r="B8" s="187"/>
      <c r="C8" s="188"/>
      <c r="D8" s="189" t="s">
        <v>124</v>
      </c>
      <c r="E8" s="188"/>
      <c r="F8" s="190" t="s">
        <v>125</v>
      </c>
      <c r="G8" s="191"/>
      <c r="H8" s="191"/>
      <c r="I8" s="191"/>
      <c r="J8" s="191"/>
      <c r="K8" s="191"/>
      <c r="L8" s="191"/>
      <c r="M8" s="191"/>
      <c r="N8" s="191"/>
      <c r="O8" s="191"/>
      <c r="P8" s="191"/>
      <c r="Q8" s="188"/>
      <c r="R8" s="188"/>
      <c r="S8" s="192"/>
    </row>
    <row r="9" spans="1:67" s="112" customFormat="1" ht="14.4" customHeight="1" x14ac:dyDescent="0.35">
      <c r="B9" s="187"/>
      <c r="C9" s="188"/>
      <c r="D9" s="183" t="s">
        <v>19</v>
      </c>
      <c r="E9" s="188"/>
      <c r="F9" s="193" t="s">
        <v>5</v>
      </c>
      <c r="G9" s="188"/>
      <c r="H9" s="188"/>
      <c r="I9" s="188"/>
      <c r="J9" s="188"/>
      <c r="K9" s="188"/>
      <c r="L9" s="188"/>
      <c r="M9" s="183" t="s">
        <v>20</v>
      </c>
      <c r="N9" s="188"/>
      <c r="O9" s="193" t="s">
        <v>5</v>
      </c>
      <c r="P9" s="188"/>
      <c r="Q9" s="188"/>
      <c r="R9" s="188"/>
      <c r="S9" s="192"/>
    </row>
    <row r="10" spans="1:67" s="112" customFormat="1" ht="14.4" customHeight="1" x14ac:dyDescent="0.35">
      <c r="B10" s="187"/>
      <c r="C10" s="188"/>
      <c r="D10" s="183" t="s">
        <v>21</v>
      </c>
      <c r="E10" s="188"/>
      <c r="F10" s="193" t="s">
        <v>22</v>
      </c>
      <c r="G10" s="188"/>
      <c r="H10" s="188"/>
      <c r="I10" s="188"/>
      <c r="J10" s="188"/>
      <c r="K10" s="188"/>
      <c r="L10" s="188"/>
      <c r="M10" s="183" t="s">
        <v>23</v>
      </c>
      <c r="N10" s="188"/>
      <c r="O10" s="194">
        <f>'Rekapitulace stavby'!AN8</f>
        <v>0</v>
      </c>
      <c r="P10" s="194"/>
      <c r="Q10" s="188"/>
      <c r="R10" s="188"/>
      <c r="S10" s="192"/>
    </row>
    <row r="11" spans="1:67" s="112" customFormat="1" ht="10.8" customHeight="1" x14ac:dyDescent="0.35">
      <c r="B11" s="187"/>
      <c r="C11" s="188"/>
      <c r="D11" s="188"/>
      <c r="E11" s="188"/>
      <c r="F11" s="188"/>
      <c r="G11" s="188"/>
      <c r="H11" s="188"/>
      <c r="I11" s="188"/>
      <c r="J11" s="188"/>
      <c r="K11" s="188"/>
      <c r="L11" s="188"/>
      <c r="M11" s="188"/>
      <c r="N11" s="188"/>
      <c r="O11" s="188"/>
      <c r="P11" s="188"/>
      <c r="Q11" s="188"/>
      <c r="R11" s="188"/>
      <c r="S11" s="192"/>
    </row>
    <row r="12" spans="1:67" s="112" customFormat="1" ht="14.4" customHeight="1" x14ac:dyDescent="0.35">
      <c r="B12" s="187"/>
      <c r="C12" s="188"/>
      <c r="D12" s="183" t="s">
        <v>24</v>
      </c>
      <c r="E12" s="188"/>
      <c r="F12" s="188"/>
      <c r="G12" s="188"/>
      <c r="H12" s="188"/>
      <c r="I12" s="188"/>
      <c r="J12" s="188"/>
      <c r="K12" s="188"/>
      <c r="L12" s="188"/>
      <c r="M12" s="183" t="s">
        <v>25</v>
      </c>
      <c r="N12" s="188"/>
      <c r="O12" s="195" t="s">
        <v>5</v>
      </c>
      <c r="P12" s="195"/>
      <c r="Q12" s="188"/>
      <c r="R12" s="188"/>
      <c r="S12" s="192"/>
    </row>
    <row r="13" spans="1:67" s="112" customFormat="1" ht="18" customHeight="1" x14ac:dyDescent="0.35">
      <c r="B13" s="187"/>
      <c r="C13" s="188"/>
      <c r="D13" s="188"/>
      <c r="E13" s="193" t="s">
        <v>26</v>
      </c>
      <c r="F13" s="188"/>
      <c r="G13" s="188"/>
      <c r="H13" s="188"/>
      <c r="I13" s="188"/>
      <c r="J13" s="188"/>
      <c r="K13" s="188"/>
      <c r="L13" s="188"/>
      <c r="M13" s="183" t="s">
        <v>27</v>
      </c>
      <c r="N13" s="188"/>
      <c r="O13" s="195" t="s">
        <v>5</v>
      </c>
      <c r="P13" s="195"/>
      <c r="Q13" s="188"/>
      <c r="R13" s="188"/>
      <c r="S13" s="192"/>
    </row>
    <row r="14" spans="1:67" s="112" customFormat="1" ht="6.9" customHeight="1" x14ac:dyDescent="0.35">
      <c r="B14" s="187"/>
      <c r="C14" s="188"/>
      <c r="D14" s="188"/>
      <c r="E14" s="188"/>
      <c r="F14" s="188"/>
      <c r="G14" s="188"/>
      <c r="H14" s="188"/>
      <c r="I14" s="188"/>
      <c r="J14" s="188"/>
      <c r="K14" s="188"/>
      <c r="L14" s="188"/>
      <c r="M14" s="188"/>
      <c r="N14" s="188"/>
      <c r="O14" s="188"/>
      <c r="P14" s="188"/>
      <c r="Q14" s="188"/>
      <c r="R14" s="188"/>
      <c r="S14" s="192"/>
    </row>
    <row r="15" spans="1:67" s="112" customFormat="1" ht="14.4" customHeight="1" x14ac:dyDescent="0.35">
      <c r="B15" s="187"/>
      <c r="C15" s="188"/>
      <c r="D15" s="183" t="s">
        <v>28</v>
      </c>
      <c r="E15" s="188"/>
      <c r="F15" s="188"/>
      <c r="G15" s="188"/>
      <c r="H15" s="188"/>
      <c r="I15" s="188"/>
      <c r="J15" s="188"/>
      <c r="K15" s="188"/>
      <c r="L15" s="188"/>
      <c r="M15" s="183" t="s">
        <v>25</v>
      </c>
      <c r="N15" s="188"/>
      <c r="O15" s="195">
        <f>+'Rekapitulace stavby'!AN13</f>
        <v>0</v>
      </c>
      <c r="P15" s="195"/>
      <c r="Q15" s="188"/>
      <c r="R15" s="188"/>
      <c r="S15" s="192"/>
    </row>
    <row r="16" spans="1:67" s="112" customFormat="1" ht="18" customHeight="1" x14ac:dyDescent="0.35">
      <c r="B16" s="187"/>
      <c r="C16" s="188"/>
      <c r="D16" s="188"/>
      <c r="E16" s="193">
        <f>+'Rekapitulace stavby'!E14</f>
        <v>0</v>
      </c>
      <c r="F16" s="188"/>
      <c r="G16" s="188"/>
      <c r="H16" s="188"/>
      <c r="I16" s="188"/>
      <c r="J16" s="188"/>
      <c r="K16" s="188"/>
      <c r="L16" s="188"/>
      <c r="M16" s="183" t="s">
        <v>27</v>
      </c>
      <c r="N16" s="188"/>
      <c r="O16" s="195">
        <f>+'Rekapitulace stavby'!AN14</f>
        <v>0</v>
      </c>
      <c r="P16" s="195"/>
      <c r="Q16" s="188"/>
      <c r="R16" s="188"/>
      <c r="S16" s="192"/>
    </row>
    <row r="17" spans="2:19" s="112" customFormat="1" ht="6.9" customHeight="1" x14ac:dyDescent="0.35">
      <c r="B17" s="187"/>
      <c r="C17" s="188"/>
      <c r="D17" s="188"/>
      <c r="E17" s="188"/>
      <c r="F17" s="188"/>
      <c r="G17" s="188"/>
      <c r="H17" s="188"/>
      <c r="I17" s="188"/>
      <c r="J17" s="188"/>
      <c r="K17" s="188"/>
      <c r="L17" s="188"/>
      <c r="M17" s="188"/>
      <c r="N17" s="188"/>
      <c r="O17" s="188"/>
      <c r="P17" s="188"/>
      <c r="Q17" s="188"/>
      <c r="R17" s="188"/>
      <c r="S17" s="192"/>
    </row>
    <row r="18" spans="2:19" s="112" customFormat="1" ht="14.4" customHeight="1" x14ac:dyDescent="0.35">
      <c r="B18" s="187"/>
      <c r="C18" s="188"/>
      <c r="D18" s="183" t="s">
        <v>29</v>
      </c>
      <c r="E18" s="188"/>
      <c r="F18" s="188"/>
      <c r="G18" s="188"/>
      <c r="H18" s="188"/>
      <c r="I18" s="188"/>
      <c r="J18" s="188"/>
      <c r="K18" s="188"/>
      <c r="L18" s="188"/>
      <c r="M18" s="183" t="s">
        <v>25</v>
      </c>
      <c r="N18" s="188"/>
      <c r="O18" s="195" t="s">
        <v>5</v>
      </c>
      <c r="P18" s="195"/>
      <c r="Q18" s="188"/>
      <c r="R18" s="188"/>
      <c r="S18" s="192"/>
    </row>
    <row r="19" spans="2:19" s="112" customFormat="1" ht="18" customHeight="1" x14ac:dyDescent="0.35">
      <c r="B19" s="187"/>
      <c r="C19" s="188"/>
      <c r="D19" s="188"/>
      <c r="E19" s="193" t="s">
        <v>30</v>
      </c>
      <c r="F19" s="188"/>
      <c r="G19" s="188"/>
      <c r="H19" s="188"/>
      <c r="I19" s="188"/>
      <c r="J19" s="188"/>
      <c r="K19" s="188"/>
      <c r="L19" s="188"/>
      <c r="M19" s="183" t="s">
        <v>27</v>
      </c>
      <c r="N19" s="188"/>
      <c r="O19" s="195" t="s">
        <v>5</v>
      </c>
      <c r="P19" s="195"/>
      <c r="Q19" s="188"/>
      <c r="R19" s="188"/>
      <c r="S19" s="192"/>
    </row>
    <row r="20" spans="2:19" s="112" customFormat="1" ht="6.9" customHeight="1" x14ac:dyDescent="0.35">
      <c r="B20" s="187"/>
      <c r="C20" s="188"/>
      <c r="D20" s="188"/>
      <c r="E20" s="188"/>
      <c r="F20" s="188"/>
      <c r="G20" s="188"/>
      <c r="H20" s="188"/>
      <c r="I20" s="188"/>
      <c r="J20" s="188"/>
      <c r="K20" s="188"/>
      <c r="L20" s="188"/>
      <c r="M20" s="188"/>
      <c r="N20" s="188"/>
      <c r="O20" s="188"/>
      <c r="P20" s="188"/>
      <c r="Q20" s="188"/>
      <c r="R20" s="188"/>
      <c r="S20" s="192"/>
    </row>
    <row r="21" spans="2:19" s="112" customFormat="1" ht="14.4" customHeight="1" x14ac:dyDescent="0.35">
      <c r="B21" s="187"/>
      <c r="C21" s="188"/>
      <c r="D21" s="183" t="s">
        <v>32</v>
      </c>
      <c r="E21" s="188"/>
      <c r="F21" s="188"/>
      <c r="G21" s="188"/>
      <c r="H21" s="188"/>
      <c r="I21" s="188"/>
      <c r="J21" s="188"/>
      <c r="K21" s="188"/>
      <c r="L21" s="188"/>
      <c r="M21" s="183" t="s">
        <v>25</v>
      </c>
      <c r="N21" s="188"/>
      <c r="O21" s="195" t="str">
        <f>IF('Rekapitulace stavby'!AN19="","",'Rekapitulace stavby'!AN19)</f>
        <v/>
      </c>
      <c r="P21" s="195"/>
      <c r="Q21" s="188"/>
      <c r="R21" s="188"/>
      <c r="S21" s="192"/>
    </row>
    <row r="22" spans="2:19" s="112" customFormat="1" ht="15.05" customHeight="1" x14ac:dyDescent="0.35">
      <c r="B22" s="187"/>
      <c r="C22" s="188"/>
      <c r="D22" s="188"/>
      <c r="E22" s="193" t="str">
        <f>IF('Rekapitulace stavby'!E20="","",'Rekapitulace stavby'!E20)</f>
        <v xml:space="preserve"> </v>
      </c>
      <c r="F22" s="188"/>
      <c r="G22" s="188"/>
      <c r="H22" s="188"/>
      <c r="I22" s="188"/>
      <c r="J22" s="188"/>
      <c r="K22" s="188"/>
      <c r="L22" s="188"/>
      <c r="M22" s="183" t="s">
        <v>27</v>
      </c>
      <c r="N22" s="188"/>
      <c r="O22" s="195" t="str">
        <f>IF('Rekapitulace stavby'!AN20="","",'Rekapitulace stavby'!AN20)</f>
        <v/>
      </c>
      <c r="P22" s="195"/>
      <c r="Q22" s="188"/>
      <c r="R22" s="188"/>
      <c r="S22" s="192"/>
    </row>
    <row r="23" spans="2:19" s="112" customFormat="1" ht="6.9" customHeight="1" x14ac:dyDescent="0.35">
      <c r="B23" s="187"/>
      <c r="C23" s="188"/>
      <c r="D23" s="188"/>
      <c r="E23" s="188"/>
      <c r="F23" s="188"/>
      <c r="G23" s="188"/>
      <c r="H23" s="188"/>
      <c r="I23" s="188"/>
      <c r="J23" s="188"/>
      <c r="K23" s="188"/>
      <c r="L23" s="188"/>
      <c r="M23" s="188"/>
      <c r="N23" s="188"/>
      <c r="O23" s="188"/>
      <c r="P23" s="188"/>
      <c r="Q23" s="188"/>
      <c r="R23" s="188"/>
      <c r="S23" s="192"/>
    </row>
    <row r="24" spans="2:19" s="112" customFormat="1" ht="14.4" customHeight="1" x14ac:dyDescent="0.35">
      <c r="B24" s="187"/>
      <c r="C24" s="188"/>
      <c r="D24" s="183" t="s">
        <v>34</v>
      </c>
      <c r="E24" s="188"/>
      <c r="F24" s="188"/>
      <c r="G24" s="188"/>
      <c r="H24" s="188"/>
      <c r="I24" s="188"/>
      <c r="J24" s="188"/>
      <c r="K24" s="188"/>
      <c r="L24" s="188"/>
      <c r="M24" s="188"/>
      <c r="N24" s="188"/>
      <c r="O24" s="188"/>
      <c r="P24" s="188"/>
      <c r="Q24" s="188"/>
      <c r="R24" s="188"/>
      <c r="S24" s="192"/>
    </row>
    <row r="25" spans="2:19" s="112" customFormat="1" ht="90" customHeight="1" x14ac:dyDescent="0.35">
      <c r="B25" s="187"/>
      <c r="C25" s="188"/>
      <c r="D25" s="188"/>
      <c r="E25" s="196" t="s">
        <v>2287</v>
      </c>
      <c r="F25" s="196"/>
      <c r="G25" s="196"/>
      <c r="H25" s="196"/>
      <c r="I25" s="196"/>
      <c r="J25" s="196"/>
      <c r="K25" s="196"/>
      <c r="L25" s="196"/>
      <c r="M25" s="188"/>
      <c r="N25" s="188"/>
      <c r="O25" s="188"/>
      <c r="P25" s="188"/>
      <c r="Q25" s="188"/>
      <c r="R25" s="188"/>
      <c r="S25" s="192"/>
    </row>
    <row r="26" spans="2:19" s="112" customFormat="1" ht="6.9" customHeight="1" x14ac:dyDescent="0.35">
      <c r="B26" s="187"/>
      <c r="C26" s="188"/>
      <c r="D26" s="188"/>
      <c r="E26" s="188"/>
      <c r="F26" s="188"/>
      <c r="G26" s="188"/>
      <c r="H26" s="188"/>
      <c r="I26" s="188"/>
      <c r="J26" s="188"/>
      <c r="K26" s="188"/>
      <c r="L26" s="188"/>
      <c r="M26" s="188"/>
      <c r="N26" s="188"/>
      <c r="O26" s="188"/>
      <c r="P26" s="188"/>
      <c r="Q26" s="188"/>
      <c r="R26" s="188"/>
      <c r="S26" s="192"/>
    </row>
    <row r="27" spans="2:19" s="112" customFormat="1" ht="6.9" customHeight="1" x14ac:dyDescent="0.35">
      <c r="B27" s="187"/>
      <c r="C27" s="188"/>
      <c r="D27" s="197"/>
      <c r="E27" s="197"/>
      <c r="F27" s="197"/>
      <c r="G27" s="197"/>
      <c r="H27" s="197"/>
      <c r="I27" s="197"/>
      <c r="J27" s="197"/>
      <c r="K27" s="197"/>
      <c r="L27" s="197"/>
      <c r="M27" s="197"/>
      <c r="N27" s="197"/>
      <c r="O27" s="197"/>
      <c r="P27" s="197"/>
      <c r="Q27" s="188"/>
      <c r="R27" s="188"/>
      <c r="S27" s="192"/>
    </row>
    <row r="28" spans="2:19" s="112" customFormat="1" ht="14.4" customHeight="1" x14ac:dyDescent="0.35">
      <c r="B28" s="187"/>
      <c r="C28" s="188"/>
      <c r="D28" s="198" t="s">
        <v>127</v>
      </c>
      <c r="E28" s="188"/>
      <c r="F28" s="188"/>
      <c r="G28" s="188"/>
      <c r="H28" s="188"/>
      <c r="I28" s="188"/>
      <c r="J28" s="188"/>
      <c r="K28" s="188"/>
      <c r="L28" s="188"/>
      <c r="M28" s="199">
        <f>N89</f>
        <v>0</v>
      </c>
      <c r="N28" s="199"/>
      <c r="O28" s="199"/>
      <c r="P28" s="199"/>
      <c r="Q28" s="188"/>
      <c r="R28" s="188"/>
      <c r="S28" s="192"/>
    </row>
    <row r="29" spans="2:19" s="112" customFormat="1" ht="14.4" customHeight="1" x14ac:dyDescent="0.35">
      <c r="B29" s="187"/>
      <c r="C29" s="188"/>
      <c r="D29" s="200" t="s">
        <v>128</v>
      </c>
      <c r="E29" s="188"/>
      <c r="F29" s="188"/>
      <c r="G29" s="188"/>
      <c r="H29" s="188"/>
      <c r="I29" s="188"/>
      <c r="J29" s="188"/>
      <c r="K29" s="188"/>
      <c r="L29" s="188"/>
      <c r="M29" s="199">
        <f>N114</f>
        <v>0</v>
      </c>
      <c r="N29" s="199"/>
      <c r="O29" s="199"/>
      <c r="P29" s="199"/>
      <c r="Q29" s="188"/>
      <c r="R29" s="188"/>
      <c r="S29" s="192"/>
    </row>
    <row r="30" spans="2:19" s="112" customFormat="1" ht="6.9" customHeight="1" x14ac:dyDescent="0.35">
      <c r="B30" s="187"/>
      <c r="C30" s="188"/>
      <c r="D30" s="188"/>
      <c r="E30" s="188"/>
      <c r="F30" s="188"/>
      <c r="G30" s="188"/>
      <c r="H30" s="188"/>
      <c r="I30" s="188"/>
      <c r="J30" s="188"/>
      <c r="K30" s="188"/>
      <c r="L30" s="188"/>
      <c r="M30" s="188"/>
      <c r="N30" s="188"/>
      <c r="O30" s="188"/>
      <c r="P30" s="188"/>
      <c r="Q30" s="188"/>
      <c r="R30" s="188"/>
      <c r="S30" s="192"/>
    </row>
    <row r="31" spans="2:19" s="112" customFormat="1" ht="25.4" customHeight="1" x14ac:dyDescent="0.35">
      <c r="B31" s="187"/>
      <c r="C31" s="188"/>
      <c r="D31" s="201" t="s">
        <v>37</v>
      </c>
      <c r="E31" s="188"/>
      <c r="F31" s="188"/>
      <c r="G31" s="188"/>
      <c r="H31" s="188"/>
      <c r="I31" s="188"/>
      <c r="J31" s="188"/>
      <c r="K31" s="188"/>
      <c r="L31" s="188"/>
      <c r="M31" s="202">
        <f>ROUND(M28+M29,2)</f>
        <v>0</v>
      </c>
      <c r="N31" s="191"/>
      <c r="O31" s="191"/>
      <c r="P31" s="191"/>
      <c r="Q31" s="188"/>
      <c r="R31" s="188"/>
      <c r="S31" s="192"/>
    </row>
    <row r="32" spans="2:19" s="112" customFormat="1" ht="6.9" customHeight="1" x14ac:dyDescent="0.35">
      <c r="B32" s="187"/>
      <c r="C32" s="188"/>
      <c r="D32" s="197"/>
      <c r="E32" s="197"/>
      <c r="F32" s="197"/>
      <c r="G32" s="197"/>
      <c r="H32" s="197"/>
      <c r="I32" s="197"/>
      <c r="J32" s="197"/>
      <c r="K32" s="197"/>
      <c r="L32" s="197"/>
      <c r="M32" s="197"/>
      <c r="N32" s="197"/>
      <c r="O32" s="197"/>
      <c r="P32" s="197"/>
      <c r="Q32" s="188"/>
      <c r="R32" s="188"/>
      <c r="S32" s="192"/>
    </row>
    <row r="33" spans="2:19" s="112" customFormat="1" ht="14.4" customHeight="1" x14ac:dyDescent="0.35">
      <c r="B33" s="187"/>
      <c r="C33" s="188"/>
      <c r="D33" s="203" t="s">
        <v>38</v>
      </c>
      <c r="E33" s="203" t="s">
        <v>39</v>
      </c>
      <c r="F33" s="204">
        <v>0.21</v>
      </c>
      <c r="G33" s="205" t="s">
        <v>40</v>
      </c>
      <c r="H33" s="206">
        <f>ROUND((SUM(BF114:BF115)+SUM(BF134:BF2404)), 2)</f>
        <v>0</v>
      </c>
      <c r="I33" s="191"/>
      <c r="J33" s="191"/>
      <c r="K33" s="188"/>
      <c r="L33" s="188"/>
      <c r="M33" s="206">
        <f>ROUND(ROUND((SUM(BF114:BF115)+SUM(BF134:BF2404)), 2)*F33, 2)</f>
        <v>0</v>
      </c>
      <c r="N33" s="191"/>
      <c r="O33" s="191"/>
      <c r="P33" s="191"/>
      <c r="Q33" s="188"/>
      <c r="R33" s="188"/>
      <c r="S33" s="192"/>
    </row>
    <row r="34" spans="2:19" s="112" customFormat="1" ht="14.4" customHeight="1" x14ac:dyDescent="0.35">
      <c r="B34" s="187"/>
      <c r="C34" s="188"/>
      <c r="D34" s="188"/>
      <c r="E34" s="203" t="s">
        <v>41</v>
      </c>
      <c r="F34" s="204">
        <v>0.15</v>
      </c>
      <c r="G34" s="205" t="s">
        <v>40</v>
      </c>
      <c r="H34" s="206">
        <f>ROUND((SUM(BG114:BG115)+SUM(BG134:BG2404)), 2)</f>
        <v>0</v>
      </c>
      <c r="I34" s="191"/>
      <c r="J34" s="191"/>
      <c r="K34" s="188"/>
      <c r="L34" s="188"/>
      <c r="M34" s="206">
        <f>ROUND(ROUND((SUM(BG114:BG115)+SUM(BG134:BG2404)), 2)*F34, 2)</f>
        <v>0</v>
      </c>
      <c r="N34" s="191"/>
      <c r="O34" s="191"/>
      <c r="P34" s="191"/>
      <c r="Q34" s="188"/>
      <c r="R34" s="188"/>
      <c r="S34" s="192"/>
    </row>
    <row r="35" spans="2:19" s="112" customFormat="1" ht="14.4" hidden="1" customHeight="1" x14ac:dyDescent="0.35">
      <c r="B35" s="187"/>
      <c r="C35" s="188"/>
      <c r="D35" s="188"/>
      <c r="E35" s="203" t="s">
        <v>42</v>
      </c>
      <c r="F35" s="204">
        <v>0.21</v>
      </c>
      <c r="G35" s="205" t="s">
        <v>40</v>
      </c>
      <c r="H35" s="206">
        <f>ROUND((SUM(BH114:BH115)+SUM(BH134:BH2404)), 2)</f>
        <v>0</v>
      </c>
      <c r="I35" s="191"/>
      <c r="J35" s="191"/>
      <c r="K35" s="188"/>
      <c r="L35" s="188"/>
      <c r="M35" s="206">
        <v>0</v>
      </c>
      <c r="N35" s="191"/>
      <c r="O35" s="191"/>
      <c r="P35" s="191"/>
      <c r="Q35" s="188"/>
      <c r="R35" s="188"/>
      <c r="S35" s="192"/>
    </row>
    <row r="36" spans="2:19" s="112" customFormat="1" ht="14.4" hidden="1" customHeight="1" x14ac:dyDescent="0.35">
      <c r="B36" s="187"/>
      <c r="C36" s="188"/>
      <c r="D36" s="188"/>
      <c r="E36" s="203" t="s">
        <v>43</v>
      </c>
      <c r="F36" s="204">
        <v>0.15</v>
      </c>
      <c r="G36" s="205" t="s">
        <v>40</v>
      </c>
      <c r="H36" s="206">
        <f>ROUND((SUM(BI114:BI115)+SUM(BI134:BI2404)), 2)</f>
        <v>0</v>
      </c>
      <c r="I36" s="191"/>
      <c r="J36" s="191"/>
      <c r="K36" s="188"/>
      <c r="L36" s="188"/>
      <c r="M36" s="206">
        <v>0</v>
      </c>
      <c r="N36" s="191"/>
      <c r="O36" s="191"/>
      <c r="P36" s="191"/>
      <c r="Q36" s="188"/>
      <c r="R36" s="188"/>
      <c r="S36" s="192"/>
    </row>
    <row r="37" spans="2:19" s="112" customFormat="1" ht="14.4" hidden="1" customHeight="1" x14ac:dyDescent="0.35">
      <c r="B37" s="187"/>
      <c r="C37" s="188"/>
      <c r="D37" s="188"/>
      <c r="E37" s="203" t="s">
        <v>44</v>
      </c>
      <c r="F37" s="204">
        <v>0</v>
      </c>
      <c r="G37" s="205" t="s">
        <v>40</v>
      </c>
      <c r="H37" s="206">
        <f>ROUND((SUM(BJ114:BJ115)+SUM(BJ134:BJ2404)), 2)</f>
        <v>0</v>
      </c>
      <c r="I37" s="191"/>
      <c r="J37" s="191"/>
      <c r="K37" s="188"/>
      <c r="L37" s="188"/>
      <c r="M37" s="206">
        <v>0</v>
      </c>
      <c r="N37" s="191"/>
      <c r="O37" s="191"/>
      <c r="P37" s="191"/>
      <c r="Q37" s="188"/>
      <c r="R37" s="188"/>
      <c r="S37" s="192"/>
    </row>
    <row r="38" spans="2:19" s="112" customFormat="1" ht="6.9" customHeight="1" x14ac:dyDescent="0.35">
      <c r="B38" s="187"/>
      <c r="C38" s="188"/>
      <c r="D38" s="188"/>
      <c r="E38" s="188"/>
      <c r="F38" s="188"/>
      <c r="G38" s="188"/>
      <c r="H38" s="188"/>
      <c r="I38" s="188"/>
      <c r="J38" s="188"/>
      <c r="K38" s="188"/>
      <c r="L38" s="188"/>
      <c r="M38" s="188"/>
      <c r="N38" s="188"/>
      <c r="O38" s="188"/>
      <c r="P38" s="188"/>
      <c r="Q38" s="188"/>
      <c r="R38" s="188"/>
      <c r="S38" s="192"/>
    </row>
    <row r="39" spans="2:19" s="112" customFormat="1" ht="25.4" customHeight="1" x14ac:dyDescent="0.35">
      <c r="B39" s="187"/>
      <c r="C39" s="207"/>
      <c r="D39" s="208" t="s">
        <v>45</v>
      </c>
      <c r="E39" s="209"/>
      <c r="F39" s="209"/>
      <c r="G39" s="210" t="s">
        <v>46</v>
      </c>
      <c r="H39" s="211" t="s">
        <v>47</v>
      </c>
      <c r="I39" s="209"/>
      <c r="J39" s="209"/>
      <c r="K39" s="209"/>
      <c r="L39" s="212">
        <f>SUM(M31:M37)</f>
        <v>0</v>
      </c>
      <c r="M39" s="212"/>
      <c r="N39" s="212"/>
      <c r="O39" s="212"/>
      <c r="P39" s="213"/>
      <c r="Q39" s="207"/>
      <c r="R39" s="207"/>
      <c r="S39" s="192"/>
    </row>
    <row r="40" spans="2:19" s="112" customFormat="1" ht="14.4" hidden="1" customHeight="1" x14ac:dyDescent="0.35">
      <c r="B40" s="187"/>
      <c r="C40" s="188"/>
      <c r="D40" s="188"/>
      <c r="E40" s="188"/>
      <c r="F40" s="188"/>
      <c r="G40" s="188"/>
      <c r="H40" s="188"/>
      <c r="I40" s="188"/>
      <c r="J40" s="188"/>
      <c r="K40" s="188"/>
      <c r="L40" s="188"/>
      <c r="M40" s="188"/>
      <c r="N40" s="188"/>
      <c r="O40" s="188"/>
      <c r="P40" s="188"/>
      <c r="Q40" s="188"/>
      <c r="R40" s="188"/>
      <c r="S40" s="192"/>
    </row>
    <row r="41" spans="2:19" s="112" customFormat="1" ht="14.4" hidden="1" customHeight="1" x14ac:dyDescent="0.35">
      <c r="B41" s="187"/>
      <c r="C41" s="188"/>
      <c r="D41" s="188"/>
      <c r="E41" s="188"/>
      <c r="F41" s="188"/>
      <c r="G41" s="188"/>
      <c r="H41" s="188"/>
      <c r="I41" s="188"/>
      <c r="J41" s="188"/>
      <c r="K41" s="188"/>
      <c r="L41" s="188"/>
      <c r="M41" s="188"/>
      <c r="N41" s="188"/>
      <c r="O41" s="188"/>
      <c r="P41" s="188"/>
      <c r="Q41" s="188"/>
      <c r="R41" s="188"/>
      <c r="S41" s="192"/>
    </row>
    <row r="42" spans="2:19" hidden="1" x14ac:dyDescent="0.35">
      <c r="B42" s="176"/>
      <c r="C42" s="182"/>
      <c r="D42" s="182"/>
      <c r="E42" s="182"/>
      <c r="F42" s="182"/>
      <c r="G42" s="182"/>
      <c r="H42" s="182"/>
      <c r="I42" s="182"/>
      <c r="J42" s="182"/>
      <c r="K42" s="182"/>
      <c r="L42" s="182"/>
      <c r="M42" s="182"/>
      <c r="N42" s="182"/>
      <c r="O42" s="182"/>
      <c r="P42" s="182"/>
      <c r="Q42" s="182"/>
      <c r="R42" s="182"/>
      <c r="S42" s="180"/>
    </row>
    <row r="43" spans="2:19" hidden="1" x14ac:dyDescent="0.35">
      <c r="B43" s="176"/>
      <c r="C43" s="182"/>
      <c r="D43" s="182"/>
      <c r="E43" s="182"/>
      <c r="F43" s="182"/>
      <c r="G43" s="182"/>
      <c r="H43" s="182"/>
      <c r="I43" s="182"/>
      <c r="J43" s="182"/>
      <c r="K43" s="182"/>
      <c r="L43" s="182"/>
      <c r="M43" s="182"/>
      <c r="N43" s="182"/>
      <c r="O43" s="182"/>
      <c r="P43" s="182"/>
      <c r="Q43" s="182"/>
      <c r="R43" s="182"/>
      <c r="S43" s="180"/>
    </row>
    <row r="44" spans="2:19" hidden="1" x14ac:dyDescent="0.35">
      <c r="B44" s="176"/>
      <c r="C44" s="182"/>
      <c r="D44" s="182"/>
      <c r="E44" s="182"/>
      <c r="F44" s="182"/>
      <c r="G44" s="182"/>
      <c r="H44" s="182"/>
      <c r="I44" s="182"/>
      <c r="J44" s="182"/>
      <c r="K44" s="182"/>
      <c r="L44" s="182"/>
      <c r="M44" s="182"/>
      <c r="N44" s="182"/>
      <c r="O44" s="182"/>
      <c r="P44" s="182"/>
      <c r="Q44" s="182"/>
      <c r="R44" s="182"/>
      <c r="S44" s="180"/>
    </row>
    <row r="45" spans="2:19" hidden="1" x14ac:dyDescent="0.35">
      <c r="B45" s="176"/>
      <c r="C45" s="182"/>
      <c r="D45" s="182"/>
      <c r="E45" s="182"/>
      <c r="F45" s="182"/>
      <c r="G45" s="182"/>
      <c r="H45" s="182"/>
      <c r="I45" s="182"/>
      <c r="J45" s="182"/>
      <c r="K45" s="182"/>
      <c r="L45" s="182"/>
      <c r="M45" s="182"/>
      <c r="N45" s="182"/>
      <c r="O45" s="182"/>
      <c r="P45" s="182"/>
      <c r="Q45" s="182"/>
      <c r="R45" s="182"/>
      <c r="S45" s="180"/>
    </row>
    <row r="46" spans="2:19" hidden="1" x14ac:dyDescent="0.35">
      <c r="B46" s="176"/>
      <c r="C46" s="182"/>
      <c r="D46" s="182"/>
      <c r="E46" s="182"/>
      <c r="F46" s="182"/>
      <c r="G46" s="182"/>
      <c r="H46" s="182"/>
      <c r="I46" s="182"/>
      <c r="J46" s="182"/>
      <c r="K46" s="182"/>
      <c r="L46" s="182"/>
      <c r="M46" s="182"/>
      <c r="N46" s="182"/>
      <c r="O46" s="182"/>
      <c r="P46" s="182"/>
      <c r="Q46" s="182"/>
      <c r="R46" s="182"/>
      <c r="S46" s="180"/>
    </row>
    <row r="47" spans="2:19" x14ac:dyDescent="0.35">
      <c r="B47" s="176"/>
      <c r="C47" s="182"/>
      <c r="D47" s="182"/>
      <c r="E47" s="182"/>
      <c r="F47" s="182"/>
      <c r="G47" s="182"/>
      <c r="H47" s="182"/>
      <c r="I47" s="182"/>
      <c r="J47" s="182"/>
      <c r="K47" s="182"/>
      <c r="L47" s="182"/>
      <c r="M47" s="182"/>
      <c r="N47" s="182"/>
      <c r="O47" s="182"/>
      <c r="P47" s="182"/>
      <c r="Q47" s="182"/>
      <c r="R47" s="182"/>
      <c r="S47" s="180"/>
    </row>
    <row r="48" spans="2:19" x14ac:dyDescent="0.35">
      <c r="B48" s="176"/>
      <c r="C48" s="182"/>
      <c r="D48" s="182"/>
      <c r="E48" s="182"/>
      <c r="F48" s="182"/>
      <c r="G48" s="182"/>
      <c r="H48" s="182"/>
      <c r="I48" s="182"/>
      <c r="J48" s="182"/>
      <c r="K48" s="182"/>
      <c r="L48" s="182"/>
      <c r="M48" s="182"/>
      <c r="N48" s="182"/>
      <c r="O48" s="182"/>
      <c r="P48" s="182"/>
      <c r="Q48" s="182"/>
      <c r="R48" s="182"/>
      <c r="S48" s="180"/>
    </row>
    <row r="49" spans="2:19" x14ac:dyDescent="0.35">
      <c r="B49" s="176"/>
      <c r="C49" s="182"/>
      <c r="D49" s="182"/>
      <c r="E49" s="182"/>
      <c r="F49" s="182"/>
      <c r="G49" s="182"/>
      <c r="H49" s="182"/>
      <c r="I49" s="182"/>
      <c r="J49" s="182"/>
      <c r="K49" s="182"/>
      <c r="L49" s="182"/>
      <c r="M49" s="182"/>
      <c r="N49" s="182"/>
      <c r="O49" s="182"/>
      <c r="P49" s="182"/>
      <c r="Q49" s="182"/>
      <c r="R49" s="182"/>
      <c r="S49" s="180"/>
    </row>
    <row r="50" spans="2:19" s="112" customFormat="1" ht="14.4" x14ac:dyDescent="0.35">
      <c r="B50" s="187"/>
      <c r="C50" s="188"/>
      <c r="D50" s="214" t="s">
        <v>48</v>
      </c>
      <c r="E50" s="197"/>
      <c r="F50" s="197"/>
      <c r="G50" s="197"/>
      <c r="H50" s="215"/>
      <c r="I50" s="188"/>
      <c r="J50" s="214" t="s">
        <v>49</v>
      </c>
      <c r="K50" s="197"/>
      <c r="L50" s="197"/>
      <c r="M50" s="197"/>
      <c r="N50" s="197"/>
      <c r="O50" s="197"/>
      <c r="P50" s="215"/>
      <c r="Q50" s="188"/>
      <c r="R50" s="188"/>
      <c r="S50" s="192"/>
    </row>
    <row r="51" spans="2:19" x14ac:dyDescent="0.35">
      <c r="B51" s="176"/>
      <c r="C51" s="182"/>
      <c r="D51" s="216"/>
      <c r="E51" s="182"/>
      <c r="F51" s="182"/>
      <c r="G51" s="182"/>
      <c r="H51" s="217"/>
      <c r="I51" s="182"/>
      <c r="J51" s="216"/>
      <c r="K51" s="182"/>
      <c r="L51" s="182"/>
      <c r="M51" s="182"/>
      <c r="N51" s="182"/>
      <c r="O51" s="182"/>
      <c r="P51" s="217"/>
      <c r="Q51" s="182"/>
      <c r="R51" s="182"/>
      <c r="S51" s="180"/>
    </row>
    <row r="52" spans="2:19" x14ac:dyDescent="0.35">
      <c r="B52" s="176"/>
      <c r="C52" s="182"/>
      <c r="D52" s="216"/>
      <c r="E52" s="182"/>
      <c r="F52" s="182"/>
      <c r="G52" s="182"/>
      <c r="H52" s="217"/>
      <c r="I52" s="182"/>
      <c r="J52" s="216"/>
      <c r="K52" s="182"/>
      <c r="L52" s="182"/>
      <c r="M52" s="182"/>
      <c r="N52" s="182"/>
      <c r="O52" s="182"/>
      <c r="P52" s="217"/>
      <c r="Q52" s="182"/>
      <c r="R52" s="182"/>
      <c r="S52" s="180"/>
    </row>
    <row r="53" spans="2:19" x14ac:dyDescent="0.35">
      <c r="B53" s="176"/>
      <c r="C53" s="182"/>
      <c r="D53" s="216"/>
      <c r="E53" s="182"/>
      <c r="F53" s="182"/>
      <c r="G53" s="182"/>
      <c r="H53" s="217"/>
      <c r="I53" s="182"/>
      <c r="J53" s="216"/>
      <c r="K53" s="182"/>
      <c r="L53" s="182"/>
      <c r="M53" s="182"/>
      <c r="N53" s="182"/>
      <c r="O53" s="182"/>
      <c r="P53" s="217"/>
      <c r="Q53" s="182"/>
      <c r="R53" s="182"/>
      <c r="S53" s="180"/>
    </row>
    <row r="54" spans="2:19" x14ac:dyDescent="0.35">
      <c r="B54" s="176"/>
      <c r="C54" s="182"/>
      <c r="D54" s="216"/>
      <c r="E54" s="182"/>
      <c r="F54" s="182"/>
      <c r="G54" s="182"/>
      <c r="H54" s="217"/>
      <c r="I54" s="182"/>
      <c r="J54" s="216"/>
      <c r="K54" s="182"/>
      <c r="L54" s="182"/>
      <c r="M54" s="182"/>
      <c r="N54" s="182"/>
      <c r="O54" s="182"/>
      <c r="P54" s="217"/>
      <c r="Q54" s="182"/>
      <c r="R54" s="182"/>
      <c r="S54" s="180"/>
    </row>
    <row r="55" spans="2:19" x14ac:dyDescent="0.35">
      <c r="B55" s="176"/>
      <c r="C55" s="182"/>
      <c r="D55" s="216"/>
      <c r="E55" s="182"/>
      <c r="F55" s="182"/>
      <c r="G55" s="182"/>
      <c r="H55" s="217"/>
      <c r="I55" s="182"/>
      <c r="J55" s="216"/>
      <c r="K55" s="182"/>
      <c r="L55" s="182"/>
      <c r="M55" s="182"/>
      <c r="N55" s="182"/>
      <c r="O55" s="182"/>
      <c r="P55" s="217"/>
      <c r="Q55" s="182"/>
      <c r="R55" s="182"/>
      <c r="S55" s="180"/>
    </row>
    <row r="56" spans="2:19" x14ac:dyDescent="0.35">
      <c r="B56" s="176"/>
      <c r="C56" s="182"/>
      <c r="D56" s="216"/>
      <c r="E56" s="182"/>
      <c r="F56" s="182"/>
      <c r="G56" s="182"/>
      <c r="H56" s="217"/>
      <c r="I56" s="182"/>
      <c r="J56" s="216"/>
      <c r="K56" s="182"/>
      <c r="L56" s="182"/>
      <c r="M56" s="182"/>
      <c r="N56" s="182"/>
      <c r="O56" s="182"/>
      <c r="P56" s="217"/>
      <c r="Q56" s="182"/>
      <c r="R56" s="182"/>
      <c r="S56" s="180"/>
    </row>
    <row r="57" spans="2:19" x14ac:dyDescent="0.35">
      <c r="B57" s="176"/>
      <c r="C57" s="182"/>
      <c r="D57" s="216"/>
      <c r="E57" s="182"/>
      <c r="F57" s="182"/>
      <c r="G57" s="182"/>
      <c r="H57" s="217"/>
      <c r="I57" s="182"/>
      <c r="J57" s="216"/>
      <c r="K57" s="182"/>
      <c r="L57" s="182"/>
      <c r="M57" s="182"/>
      <c r="N57" s="182"/>
      <c r="O57" s="182"/>
      <c r="P57" s="217"/>
      <c r="Q57" s="182"/>
      <c r="R57" s="182"/>
      <c r="S57" s="180"/>
    </row>
    <row r="58" spans="2:19" x14ac:dyDescent="0.35">
      <c r="B58" s="176"/>
      <c r="C58" s="182"/>
      <c r="D58" s="216"/>
      <c r="E58" s="182"/>
      <c r="F58" s="182"/>
      <c r="G58" s="182"/>
      <c r="H58" s="217"/>
      <c r="I58" s="182"/>
      <c r="J58" s="216"/>
      <c r="K58" s="182"/>
      <c r="L58" s="182"/>
      <c r="M58" s="182"/>
      <c r="N58" s="182"/>
      <c r="O58" s="182"/>
      <c r="P58" s="217"/>
      <c r="Q58" s="182"/>
      <c r="R58" s="182"/>
      <c r="S58" s="180"/>
    </row>
    <row r="59" spans="2:19" s="112" customFormat="1" ht="14.4" x14ac:dyDescent="0.35">
      <c r="B59" s="187"/>
      <c r="C59" s="188"/>
      <c r="D59" s="218" t="s">
        <v>50</v>
      </c>
      <c r="E59" s="219"/>
      <c r="F59" s="219"/>
      <c r="G59" s="220" t="s">
        <v>51</v>
      </c>
      <c r="H59" s="221"/>
      <c r="I59" s="188"/>
      <c r="J59" s="218" t="s">
        <v>50</v>
      </c>
      <c r="K59" s="219"/>
      <c r="L59" s="219"/>
      <c r="M59" s="219"/>
      <c r="N59" s="220" t="s">
        <v>51</v>
      </c>
      <c r="O59" s="219"/>
      <c r="P59" s="221"/>
      <c r="Q59" s="188"/>
      <c r="R59" s="188"/>
      <c r="S59" s="192"/>
    </row>
    <row r="60" spans="2:19" x14ac:dyDescent="0.35">
      <c r="B60" s="176"/>
      <c r="C60" s="182"/>
      <c r="D60" s="182"/>
      <c r="E60" s="182"/>
      <c r="F60" s="182"/>
      <c r="G60" s="182"/>
      <c r="H60" s="182"/>
      <c r="I60" s="182"/>
      <c r="J60" s="182"/>
      <c r="K60" s="182"/>
      <c r="L60" s="182"/>
      <c r="M60" s="182"/>
      <c r="N60" s="182"/>
      <c r="O60" s="182"/>
      <c r="P60" s="182"/>
      <c r="Q60" s="182"/>
      <c r="R60" s="182"/>
      <c r="S60" s="180"/>
    </row>
    <row r="61" spans="2:19" s="112" customFormat="1" ht="14.4" x14ac:dyDescent="0.35">
      <c r="B61" s="187"/>
      <c r="C61" s="188"/>
      <c r="D61" s="214" t="s">
        <v>52</v>
      </c>
      <c r="E61" s="197"/>
      <c r="F61" s="197"/>
      <c r="G61" s="197"/>
      <c r="H61" s="215"/>
      <c r="I61" s="188"/>
      <c r="J61" s="214" t="s">
        <v>53</v>
      </c>
      <c r="K61" s="197"/>
      <c r="L61" s="197"/>
      <c r="M61" s="197"/>
      <c r="N61" s="197"/>
      <c r="O61" s="197"/>
      <c r="P61" s="215"/>
      <c r="Q61" s="188"/>
      <c r="R61" s="188"/>
      <c r="S61" s="192"/>
    </row>
    <row r="62" spans="2:19" x14ac:dyDescent="0.35">
      <c r="B62" s="176"/>
      <c r="C62" s="182"/>
      <c r="D62" s="216"/>
      <c r="E62" s="182"/>
      <c r="F62" s="182"/>
      <c r="G62" s="182"/>
      <c r="H62" s="217"/>
      <c r="I62" s="182"/>
      <c r="J62" s="216"/>
      <c r="K62" s="182"/>
      <c r="L62" s="182"/>
      <c r="M62" s="182"/>
      <c r="N62" s="182"/>
      <c r="O62" s="182"/>
      <c r="P62" s="217"/>
      <c r="Q62" s="182"/>
      <c r="R62" s="182"/>
      <c r="S62" s="180"/>
    </row>
    <row r="63" spans="2:19" x14ac:dyDescent="0.35">
      <c r="B63" s="176"/>
      <c r="C63" s="182"/>
      <c r="D63" s="216"/>
      <c r="E63" s="182"/>
      <c r="F63" s="182"/>
      <c r="G63" s="182"/>
      <c r="H63" s="217"/>
      <c r="I63" s="182"/>
      <c r="J63" s="216"/>
      <c r="K63" s="182"/>
      <c r="L63" s="182"/>
      <c r="M63" s="182"/>
      <c r="N63" s="182"/>
      <c r="O63" s="182"/>
      <c r="P63" s="217"/>
      <c r="Q63" s="182"/>
      <c r="R63" s="182"/>
      <c r="S63" s="180"/>
    </row>
    <row r="64" spans="2:19" x14ac:dyDescent="0.35">
      <c r="B64" s="176"/>
      <c r="C64" s="182"/>
      <c r="D64" s="216"/>
      <c r="E64" s="182"/>
      <c r="F64" s="182"/>
      <c r="G64" s="182"/>
      <c r="H64" s="217"/>
      <c r="I64" s="182"/>
      <c r="J64" s="216"/>
      <c r="K64" s="182"/>
      <c r="L64" s="182"/>
      <c r="M64" s="182"/>
      <c r="N64" s="182"/>
      <c r="O64" s="182"/>
      <c r="P64" s="217"/>
      <c r="Q64" s="182"/>
      <c r="R64" s="182"/>
      <c r="S64" s="180"/>
    </row>
    <row r="65" spans="2:19" x14ac:dyDescent="0.35">
      <c r="B65" s="176"/>
      <c r="C65" s="182"/>
      <c r="D65" s="216"/>
      <c r="E65" s="182"/>
      <c r="F65" s="182"/>
      <c r="G65" s="182"/>
      <c r="H65" s="217"/>
      <c r="I65" s="182"/>
      <c r="J65" s="216"/>
      <c r="K65" s="182"/>
      <c r="L65" s="182"/>
      <c r="M65" s="182"/>
      <c r="N65" s="182"/>
      <c r="O65" s="182"/>
      <c r="P65" s="217"/>
      <c r="Q65" s="182"/>
      <c r="R65" s="182"/>
      <c r="S65" s="180"/>
    </row>
    <row r="66" spans="2:19" x14ac:dyDescent="0.35">
      <c r="B66" s="176"/>
      <c r="C66" s="182"/>
      <c r="D66" s="216"/>
      <c r="E66" s="182"/>
      <c r="F66" s="182"/>
      <c r="G66" s="182"/>
      <c r="H66" s="217"/>
      <c r="I66" s="182"/>
      <c r="J66" s="216"/>
      <c r="K66" s="182"/>
      <c r="L66" s="182"/>
      <c r="M66" s="182"/>
      <c r="N66" s="182"/>
      <c r="O66" s="182"/>
      <c r="P66" s="217"/>
      <c r="Q66" s="182"/>
      <c r="R66" s="182"/>
      <c r="S66" s="180"/>
    </row>
    <row r="67" spans="2:19" x14ac:dyDescent="0.35">
      <c r="B67" s="176"/>
      <c r="C67" s="182"/>
      <c r="D67" s="216"/>
      <c r="E67" s="182"/>
      <c r="F67" s="182"/>
      <c r="G67" s="182"/>
      <c r="H67" s="217"/>
      <c r="I67" s="182"/>
      <c r="J67" s="216"/>
      <c r="K67" s="182"/>
      <c r="L67" s="182"/>
      <c r="M67" s="182"/>
      <c r="N67" s="182"/>
      <c r="O67" s="182"/>
      <c r="P67" s="217"/>
      <c r="Q67" s="182"/>
      <c r="R67" s="182"/>
      <c r="S67" s="180"/>
    </row>
    <row r="68" spans="2:19" x14ac:dyDescent="0.35">
      <c r="B68" s="176"/>
      <c r="C68" s="182"/>
      <c r="D68" s="216"/>
      <c r="E68" s="182"/>
      <c r="F68" s="182"/>
      <c r="G68" s="182"/>
      <c r="H68" s="217"/>
      <c r="I68" s="182"/>
      <c r="J68" s="216"/>
      <c r="K68" s="182"/>
      <c r="L68" s="182"/>
      <c r="M68" s="182"/>
      <c r="N68" s="182"/>
      <c r="O68" s="182"/>
      <c r="P68" s="217"/>
      <c r="Q68" s="182"/>
      <c r="R68" s="182"/>
      <c r="S68" s="180"/>
    </row>
    <row r="69" spans="2:19" x14ac:dyDescent="0.35">
      <c r="B69" s="176"/>
      <c r="C69" s="182"/>
      <c r="D69" s="216"/>
      <c r="E69" s="182"/>
      <c r="F69" s="182"/>
      <c r="G69" s="182"/>
      <c r="H69" s="217"/>
      <c r="I69" s="182"/>
      <c r="J69" s="216"/>
      <c r="K69" s="182"/>
      <c r="L69" s="182"/>
      <c r="M69" s="182"/>
      <c r="N69" s="182"/>
      <c r="O69" s="182"/>
      <c r="P69" s="217"/>
      <c r="Q69" s="182"/>
      <c r="R69" s="182"/>
      <c r="S69" s="180"/>
    </row>
    <row r="70" spans="2:19" s="112" customFormat="1" ht="14.4" x14ac:dyDescent="0.35">
      <c r="B70" s="187"/>
      <c r="C70" s="188"/>
      <c r="D70" s="218" t="s">
        <v>50</v>
      </c>
      <c r="E70" s="219"/>
      <c r="F70" s="219"/>
      <c r="G70" s="220" t="s">
        <v>51</v>
      </c>
      <c r="H70" s="221"/>
      <c r="I70" s="188"/>
      <c r="J70" s="218" t="s">
        <v>50</v>
      </c>
      <c r="K70" s="219"/>
      <c r="L70" s="219"/>
      <c r="M70" s="219"/>
      <c r="N70" s="220" t="s">
        <v>51</v>
      </c>
      <c r="O70" s="219"/>
      <c r="P70" s="221"/>
      <c r="Q70" s="188"/>
      <c r="R70" s="188"/>
      <c r="S70" s="192"/>
    </row>
    <row r="71" spans="2:19" s="112" customFormat="1" ht="14.4" customHeight="1" x14ac:dyDescent="0.35">
      <c r="B71" s="222"/>
      <c r="C71" s="223"/>
      <c r="D71" s="223"/>
      <c r="E71" s="223"/>
      <c r="F71" s="223"/>
      <c r="G71" s="223"/>
      <c r="H71" s="223"/>
      <c r="I71" s="223"/>
      <c r="J71" s="223"/>
      <c r="K71" s="223"/>
      <c r="L71" s="223"/>
      <c r="M71" s="223"/>
      <c r="N71" s="223"/>
      <c r="O71" s="223"/>
      <c r="P71" s="223"/>
      <c r="Q71" s="223"/>
      <c r="R71" s="223"/>
      <c r="S71" s="224"/>
    </row>
    <row r="75" spans="2:19" s="112" customFormat="1" ht="6.9" customHeight="1" x14ac:dyDescent="0.35">
      <c r="B75" s="225"/>
      <c r="C75" s="226"/>
      <c r="D75" s="226"/>
      <c r="E75" s="226"/>
      <c r="F75" s="226"/>
      <c r="G75" s="226"/>
      <c r="H75" s="226"/>
      <c r="I75" s="226"/>
      <c r="J75" s="226"/>
      <c r="K75" s="226"/>
      <c r="L75" s="226"/>
      <c r="M75" s="226"/>
      <c r="N75" s="226"/>
      <c r="O75" s="226"/>
      <c r="P75" s="226"/>
      <c r="Q75" s="226"/>
      <c r="R75" s="226"/>
      <c r="S75" s="227"/>
    </row>
    <row r="76" spans="2:19" s="112" customFormat="1" ht="37" customHeight="1" x14ac:dyDescent="0.35">
      <c r="B76" s="187"/>
      <c r="C76" s="177" t="s">
        <v>129</v>
      </c>
      <c r="D76" s="178"/>
      <c r="E76" s="178"/>
      <c r="F76" s="178"/>
      <c r="G76" s="178"/>
      <c r="H76" s="178"/>
      <c r="I76" s="178"/>
      <c r="J76" s="178"/>
      <c r="K76" s="178"/>
      <c r="L76" s="178"/>
      <c r="M76" s="178"/>
      <c r="N76" s="178"/>
      <c r="O76" s="178"/>
      <c r="P76" s="178"/>
      <c r="Q76" s="178"/>
      <c r="R76" s="179"/>
      <c r="S76" s="192"/>
    </row>
    <row r="77" spans="2:19" s="112" customFormat="1" ht="6.9" customHeight="1" x14ac:dyDescent="0.35">
      <c r="B77" s="187"/>
      <c r="C77" s="188"/>
      <c r="D77" s="188"/>
      <c r="E77" s="188"/>
      <c r="F77" s="188"/>
      <c r="G77" s="188"/>
      <c r="H77" s="188"/>
      <c r="I77" s="188"/>
      <c r="J77" s="188"/>
      <c r="K77" s="188"/>
      <c r="L77" s="188"/>
      <c r="M77" s="188"/>
      <c r="N77" s="188"/>
      <c r="O77" s="188"/>
      <c r="P77" s="188"/>
      <c r="Q77" s="188"/>
      <c r="R77" s="188"/>
      <c r="S77" s="192"/>
    </row>
    <row r="78" spans="2:19" s="112" customFormat="1" ht="29.95" customHeight="1" x14ac:dyDescent="0.35">
      <c r="B78" s="187"/>
      <c r="C78" s="183" t="s">
        <v>17</v>
      </c>
      <c r="D78" s="188"/>
      <c r="E78" s="188"/>
      <c r="F78" s="184" t="str">
        <f>F6</f>
        <v>Modernizace střediska praktického vyučování v Chlumci nad Cidlinou</v>
      </c>
      <c r="G78" s="185"/>
      <c r="H78" s="185"/>
      <c r="I78" s="185"/>
      <c r="J78" s="185"/>
      <c r="K78" s="185"/>
      <c r="L78" s="185"/>
      <c r="M78" s="185"/>
      <c r="N78" s="185"/>
      <c r="O78" s="185"/>
      <c r="P78" s="185"/>
      <c r="Q78" s="188"/>
      <c r="R78" s="188"/>
      <c r="S78" s="192"/>
    </row>
    <row r="79" spans="2:19" ht="29.95" customHeight="1" x14ac:dyDescent="0.35">
      <c r="B79" s="176"/>
      <c r="C79" s="183" t="s">
        <v>122</v>
      </c>
      <c r="D79" s="182"/>
      <c r="E79" s="182"/>
      <c r="F79" s="184" t="s">
        <v>123</v>
      </c>
      <c r="G79" s="186"/>
      <c r="H79" s="186"/>
      <c r="I79" s="186"/>
      <c r="J79" s="186"/>
      <c r="K79" s="186"/>
      <c r="L79" s="186"/>
      <c r="M79" s="186"/>
      <c r="N79" s="186"/>
      <c r="O79" s="186"/>
      <c r="P79" s="186"/>
      <c r="Q79" s="182"/>
      <c r="R79" s="182"/>
      <c r="S79" s="180"/>
    </row>
    <row r="80" spans="2:19" s="112" customFormat="1" ht="37" customHeight="1" x14ac:dyDescent="0.35">
      <c r="B80" s="187"/>
      <c r="C80" s="228" t="s">
        <v>124</v>
      </c>
      <c r="D80" s="188"/>
      <c r="E80" s="188"/>
      <c r="F80" s="229" t="str">
        <f>F8</f>
        <v>17-SO006-01.1 - D.1.1 Architektonicko stavební řešení</v>
      </c>
      <c r="G80" s="191"/>
      <c r="H80" s="191"/>
      <c r="I80" s="191"/>
      <c r="J80" s="191"/>
      <c r="K80" s="191"/>
      <c r="L80" s="191"/>
      <c r="M80" s="191"/>
      <c r="N80" s="191"/>
      <c r="O80" s="191"/>
      <c r="P80" s="191"/>
      <c r="Q80" s="188"/>
      <c r="R80" s="188"/>
      <c r="S80" s="192"/>
    </row>
    <row r="81" spans="2:48" s="112" customFormat="1" ht="6.9" customHeight="1" x14ac:dyDescent="0.35">
      <c r="B81" s="187"/>
      <c r="C81" s="188"/>
      <c r="D81" s="188"/>
      <c r="E81" s="188"/>
      <c r="F81" s="188"/>
      <c r="G81" s="188"/>
      <c r="H81" s="188"/>
      <c r="I81" s="188"/>
      <c r="J81" s="188"/>
      <c r="K81" s="188"/>
      <c r="L81" s="188"/>
      <c r="M81" s="188"/>
      <c r="N81" s="188"/>
      <c r="O81" s="188"/>
      <c r="P81" s="188"/>
      <c r="Q81" s="188"/>
      <c r="R81" s="188"/>
      <c r="S81" s="192"/>
    </row>
    <row r="82" spans="2:48" s="112" customFormat="1" ht="18" customHeight="1" x14ac:dyDescent="0.35">
      <c r="B82" s="187"/>
      <c r="C82" s="183" t="s">
        <v>21</v>
      </c>
      <c r="D82" s="188"/>
      <c r="E82" s="188"/>
      <c r="F82" s="193" t="str">
        <f>F10</f>
        <v>Chlumec nad Cidlinou</v>
      </c>
      <c r="G82" s="188"/>
      <c r="H82" s="188"/>
      <c r="I82" s="188"/>
      <c r="J82" s="188"/>
      <c r="K82" s="183" t="s">
        <v>23</v>
      </c>
      <c r="L82" s="188"/>
      <c r="M82" s="194">
        <f>IF(O10="","",O10)</f>
        <v>0</v>
      </c>
      <c r="N82" s="194"/>
      <c r="O82" s="194"/>
      <c r="P82" s="194"/>
      <c r="Q82" s="188"/>
      <c r="R82" s="188"/>
      <c r="S82" s="192"/>
    </row>
    <row r="83" spans="2:48" s="112" customFormat="1" ht="6.9" customHeight="1" x14ac:dyDescent="0.35">
      <c r="B83" s="187"/>
      <c r="C83" s="188"/>
      <c r="D83" s="188"/>
      <c r="E83" s="188"/>
      <c r="F83" s="188"/>
      <c r="G83" s="188"/>
      <c r="H83" s="188"/>
      <c r="I83" s="188"/>
      <c r="J83" s="188"/>
      <c r="K83" s="188"/>
      <c r="L83" s="188"/>
      <c r="M83" s="188"/>
      <c r="N83" s="188"/>
      <c r="O83" s="188"/>
      <c r="P83" s="188"/>
      <c r="Q83" s="188"/>
      <c r="R83" s="188"/>
      <c r="S83" s="192"/>
    </row>
    <row r="84" spans="2:48" s="112" customFormat="1" x14ac:dyDescent="0.35">
      <c r="B84" s="187"/>
      <c r="C84" s="183" t="s">
        <v>24</v>
      </c>
      <c r="D84" s="188"/>
      <c r="E84" s="188"/>
      <c r="F84" s="193" t="str">
        <f>E13</f>
        <v>Královéhradecký kraj</v>
      </c>
      <c r="G84" s="188"/>
      <c r="H84" s="188"/>
      <c r="I84" s="188"/>
      <c r="J84" s="188"/>
      <c r="K84" s="183" t="s">
        <v>29</v>
      </c>
      <c r="L84" s="188"/>
      <c r="M84" s="195" t="str">
        <f>E19</f>
        <v>PROMED Brno spol.s.r.o</v>
      </c>
      <c r="N84" s="195"/>
      <c r="O84" s="195"/>
      <c r="P84" s="195"/>
      <c r="Q84" s="195"/>
      <c r="R84" s="193"/>
      <c r="S84" s="192"/>
    </row>
    <row r="85" spans="2:48" s="112" customFormat="1" ht="14.4" customHeight="1" x14ac:dyDescent="0.35">
      <c r="B85" s="187"/>
      <c r="C85" s="183" t="s">
        <v>28</v>
      </c>
      <c r="D85" s="188"/>
      <c r="E85" s="188"/>
      <c r="F85" s="193">
        <f>IF(E16="","",E16)</f>
        <v>0</v>
      </c>
      <c r="G85" s="188"/>
      <c r="H85" s="188"/>
      <c r="I85" s="188"/>
      <c r="J85" s="188"/>
      <c r="K85" s="183" t="s">
        <v>32</v>
      </c>
      <c r="L85" s="188"/>
      <c r="M85" s="195" t="str">
        <f>E22</f>
        <v xml:space="preserve"> </v>
      </c>
      <c r="N85" s="195"/>
      <c r="O85" s="195"/>
      <c r="P85" s="195"/>
      <c r="Q85" s="195"/>
      <c r="R85" s="193"/>
      <c r="S85" s="192"/>
    </row>
    <row r="86" spans="2:48" s="112" customFormat="1" ht="10.35" customHeight="1" x14ac:dyDescent="0.35">
      <c r="B86" s="187"/>
      <c r="C86" s="188"/>
      <c r="D86" s="188"/>
      <c r="E86" s="188"/>
      <c r="F86" s="188"/>
      <c r="G86" s="188"/>
      <c r="H86" s="188"/>
      <c r="I86" s="188"/>
      <c r="J86" s="188"/>
      <c r="K86" s="188"/>
      <c r="L86" s="188"/>
      <c r="M86" s="188"/>
      <c r="N86" s="188"/>
      <c r="O86" s="188"/>
      <c r="P86" s="188"/>
      <c r="Q86" s="188"/>
      <c r="R86" s="188"/>
      <c r="S86" s="192"/>
    </row>
    <row r="87" spans="2:48" s="112" customFormat="1" ht="29.3" customHeight="1" x14ac:dyDescent="0.35">
      <c r="B87" s="187"/>
      <c r="C87" s="230" t="s">
        <v>130</v>
      </c>
      <c r="D87" s="231"/>
      <c r="E87" s="231"/>
      <c r="F87" s="231"/>
      <c r="G87" s="231"/>
      <c r="H87" s="207"/>
      <c r="I87" s="207"/>
      <c r="J87" s="207"/>
      <c r="K87" s="207"/>
      <c r="L87" s="207"/>
      <c r="M87" s="207"/>
      <c r="N87" s="230" t="s">
        <v>131</v>
      </c>
      <c r="O87" s="231"/>
      <c r="P87" s="231"/>
      <c r="Q87" s="231"/>
      <c r="R87" s="207"/>
      <c r="S87" s="192"/>
    </row>
    <row r="88" spans="2:48" s="112" customFormat="1" ht="10.35" customHeight="1" x14ac:dyDescent="0.35">
      <c r="B88" s="187"/>
      <c r="C88" s="188"/>
      <c r="D88" s="188"/>
      <c r="E88" s="188"/>
      <c r="F88" s="188"/>
      <c r="G88" s="188"/>
      <c r="H88" s="188"/>
      <c r="I88" s="188"/>
      <c r="J88" s="188"/>
      <c r="K88" s="188"/>
      <c r="L88" s="188"/>
      <c r="M88" s="188"/>
      <c r="N88" s="188"/>
      <c r="O88" s="188"/>
      <c r="P88" s="188"/>
      <c r="Q88" s="188"/>
      <c r="R88" s="188"/>
      <c r="S88" s="192"/>
    </row>
    <row r="89" spans="2:48" s="112" customFormat="1" ht="29.3" customHeight="1" x14ac:dyDescent="0.35">
      <c r="B89" s="187"/>
      <c r="C89" s="232" t="s">
        <v>132</v>
      </c>
      <c r="D89" s="188"/>
      <c r="E89" s="188"/>
      <c r="F89" s="188"/>
      <c r="G89" s="188"/>
      <c r="H89" s="188"/>
      <c r="I89" s="188"/>
      <c r="J89" s="188"/>
      <c r="K89" s="188"/>
      <c r="L89" s="188"/>
      <c r="M89" s="188"/>
      <c r="N89" s="233">
        <f>N134</f>
        <v>0</v>
      </c>
      <c r="O89" s="234"/>
      <c r="P89" s="234"/>
      <c r="Q89" s="234"/>
      <c r="R89" s="235"/>
      <c r="S89" s="192"/>
      <c r="AV89" s="172" t="s">
        <v>133</v>
      </c>
    </row>
    <row r="90" spans="2:48" s="242" customFormat="1" ht="24.9" customHeight="1" x14ac:dyDescent="0.35">
      <c r="B90" s="236"/>
      <c r="C90" s="237"/>
      <c r="D90" s="238" t="s">
        <v>134</v>
      </c>
      <c r="E90" s="237"/>
      <c r="F90" s="237"/>
      <c r="G90" s="237"/>
      <c r="H90" s="237"/>
      <c r="I90" s="237"/>
      <c r="J90" s="237"/>
      <c r="K90" s="237"/>
      <c r="L90" s="237"/>
      <c r="M90" s="237"/>
      <c r="N90" s="239">
        <f>N135</f>
        <v>0</v>
      </c>
      <c r="O90" s="240"/>
      <c r="P90" s="240"/>
      <c r="Q90" s="240"/>
      <c r="R90" s="237"/>
      <c r="S90" s="241"/>
    </row>
    <row r="91" spans="2:48" s="249" customFormat="1" ht="20" customHeight="1" x14ac:dyDescent="0.35">
      <c r="B91" s="243"/>
      <c r="C91" s="244"/>
      <c r="D91" s="245" t="s">
        <v>135</v>
      </c>
      <c r="E91" s="244"/>
      <c r="F91" s="244"/>
      <c r="G91" s="244"/>
      <c r="H91" s="244"/>
      <c r="I91" s="244"/>
      <c r="J91" s="244"/>
      <c r="K91" s="244"/>
      <c r="L91" s="244"/>
      <c r="M91" s="244"/>
      <c r="N91" s="246">
        <f>N136</f>
        <v>0</v>
      </c>
      <c r="O91" s="247"/>
      <c r="P91" s="247"/>
      <c r="Q91" s="247"/>
      <c r="R91" s="244"/>
      <c r="S91" s="248"/>
    </row>
    <row r="92" spans="2:48" s="249" customFormat="1" ht="20" customHeight="1" x14ac:dyDescent="0.35">
      <c r="B92" s="243"/>
      <c r="C92" s="244"/>
      <c r="D92" s="245" t="s">
        <v>136</v>
      </c>
      <c r="E92" s="244"/>
      <c r="F92" s="244"/>
      <c r="G92" s="244"/>
      <c r="H92" s="244"/>
      <c r="I92" s="244"/>
      <c r="J92" s="244"/>
      <c r="K92" s="244"/>
      <c r="L92" s="244"/>
      <c r="M92" s="244"/>
      <c r="N92" s="246">
        <f>N193</f>
        <v>0</v>
      </c>
      <c r="O92" s="247"/>
      <c r="P92" s="247"/>
      <c r="Q92" s="247"/>
      <c r="R92" s="244"/>
      <c r="S92" s="248"/>
    </row>
    <row r="93" spans="2:48" s="249" customFormat="1" ht="20" customHeight="1" x14ac:dyDescent="0.35">
      <c r="B93" s="243"/>
      <c r="C93" s="244"/>
      <c r="D93" s="245" t="s">
        <v>137</v>
      </c>
      <c r="E93" s="244"/>
      <c r="F93" s="244"/>
      <c r="G93" s="244"/>
      <c r="H93" s="244"/>
      <c r="I93" s="244"/>
      <c r="J93" s="244"/>
      <c r="K93" s="244"/>
      <c r="L93" s="244"/>
      <c r="M93" s="244"/>
      <c r="N93" s="246">
        <f>N212</f>
        <v>0</v>
      </c>
      <c r="O93" s="247"/>
      <c r="P93" s="247"/>
      <c r="Q93" s="247"/>
      <c r="R93" s="244"/>
      <c r="S93" s="248"/>
    </row>
    <row r="94" spans="2:48" s="249" customFormat="1" ht="20" customHeight="1" x14ac:dyDescent="0.35">
      <c r="B94" s="243"/>
      <c r="C94" s="244"/>
      <c r="D94" s="245" t="s">
        <v>138</v>
      </c>
      <c r="E94" s="244"/>
      <c r="F94" s="244"/>
      <c r="G94" s="244"/>
      <c r="H94" s="244"/>
      <c r="I94" s="244"/>
      <c r="J94" s="244"/>
      <c r="K94" s="244"/>
      <c r="L94" s="244"/>
      <c r="M94" s="244"/>
      <c r="N94" s="246">
        <f>N312</f>
        <v>0</v>
      </c>
      <c r="O94" s="247"/>
      <c r="P94" s="247"/>
      <c r="Q94" s="247"/>
      <c r="R94" s="244"/>
      <c r="S94" s="248"/>
    </row>
    <row r="95" spans="2:48" s="249" customFormat="1" ht="20" customHeight="1" x14ac:dyDescent="0.35">
      <c r="B95" s="243"/>
      <c r="C95" s="244"/>
      <c r="D95" s="245" t="s">
        <v>139</v>
      </c>
      <c r="E95" s="244"/>
      <c r="F95" s="244"/>
      <c r="G95" s="244"/>
      <c r="H95" s="244"/>
      <c r="I95" s="244"/>
      <c r="J95" s="244"/>
      <c r="K95" s="244"/>
      <c r="L95" s="244"/>
      <c r="M95" s="244"/>
      <c r="N95" s="246">
        <f>N332</f>
        <v>0</v>
      </c>
      <c r="O95" s="247"/>
      <c r="P95" s="247"/>
      <c r="Q95" s="247"/>
      <c r="R95" s="244"/>
      <c r="S95" s="248"/>
    </row>
    <row r="96" spans="2:48" s="249" customFormat="1" ht="20" customHeight="1" x14ac:dyDescent="0.35">
      <c r="B96" s="243"/>
      <c r="C96" s="244"/>
      <c r="D96" s="245" t="s">
        <v>140</v>
      </c>
      <c r="E96" s="244"/>
      <c r="F96" s="244"/>
      <c r="G96" s="244"/>
      <c r="H96" s="244"/>
      <c r="I96" s="244"/>
      <c r="J96" s="244"/>
      <c r="K96" s="244"/>
      <c r="L96" s="244"/>
      <c r="M96" s="244"/>
      <c r="N96" s="246">
        <f>N965</f>
        <v>0</v>
      </c>
      <c r="O96" s="247"/>
      <c r="P96" s="247"/>
      <c r="Q96" s="247"/>
      <c r="R96" s="244"/>
      <c r="S96" s="248"/>
    </row>
    <row r="97" spans="2:19" s="249" customFormat="1" ht="20" customHeight="1" x14ac:dyDescent="0.35">
      <c r="B97" s="243"/>
      <c r="C97" s="244"/>
      <c r="D97" s="245" t="s">
        <v>141</v>
      </c>
      <c r="E97" s="244"/>
      <c r="F97" s="244"/>
      <c r="G97" s="244"/>
      <c r="H97" s="244"/>
      <c r="I97" s="244"/>
      <c r="J97" s="244"/>
      <c r="K97" s="244"/>
      <c r="L97" s="244"/>
      <c r="M97" s="244"/>
      <c r="N97" s="246">
        <f>N1411</f>
        <v>0</v>
      </c>
      <c r="O97" s="247"/>
      <c r="P97" s="247"/>
      <c r="Q97" s="247"/>
      <c r="R97" s="244"/>
      <c r="S97" s="248"/>
    </row>
    <row r="98" spans="2:19" s="249" customFormat="1" ht="20" customHeight="1" x14ac:dyDescent="0.35">
      <c r="B98" s="243"/>
      <c r="C98" s="244"/>
      <c r="D98" s="245" t="s">
        <v>142</v>
      </c>
      <c r="E98" s="244"/>
      <c r="F98" s="244"/>
      <c r="G98" s="244"/>
      <c r="H98" s="244"/>
      <c r="I98" s="244"/>
      <c r="J98" s="244"/>
      <c r="K98" s="244"/>
      <c r="L98" s="244"/>
      <c r="M98" s="244"/>
      <c r="N98" s="246">
        <f>N1416</f>
        <v>0</v>
      </c>
      <c r="O98" s="247"/>
      <c r="P98" s="247"/>
      <c r="Q98" s="247"/>
      <c r="R98" s="244"/>
      <c r="S98" s="248"/>
    </row>
    <row r="99" spans="2:19" s="242" customFormat="1" ht="24.9" customHeight="1" x14ac:dyDescent="0.35">
      <c r="B99" s="236"/>
      <c r="C99" s="237"/>
      <c r="D99" s="238" t="s">
        <v>143</v>
      </c>
      <c r="E99" s="237"/>
      <c r="F99" s="237"/>
      <c r="G99" s="237"/>
      <c r="H99" s="237"/>
      <c r="I99" s="237"/>
      <c r="J99" s="237"/>
      <c r="K99" s="237"/>
      <c r="L99" s="237"/>
      <c r="M99" s="237"/>
      <c r="N99" s="239">
        <f>N1418</f>
        <v>0</v>
      </c>
      <c r="O99" s="240"/>
      <c r="P99" s="240"/>
      <c r="Q99" s="240"/>
      <c r="R99" s="237"/>
      <c r="S99" s="241"/>
    </row>
    <row r="100" spans="2:19" s="249" customFormat="1" ht="20" customHeight="1" x14ac:dyDescent="0.35">
      <c r="B100" s="243"/>
      <c r="C100" s="244"/>
      <c r="D100" s="245" t="s">
        <v>144</v>
      </c>
      <c r="E100" s="244"/>
      <c r="F100" s="244"/>
      <c r="G100" s="244"/>
      <c r="H100" s="244"/>
      <c r="I100" s="244"/>
      <c r="J100" s="244"/>
      <c r="K100" s="244"/>
      <c r="L100" s="244"/>
      <c r="M100" s="244"/>
      <c r="N100" s="246">
        <f>N1419</f>
        <v>0</v>
      </c>
      <c r="O100" s="247"/>
      <c r="P100" s="247"/>
      <c r="Q100" s="247"/>
      <c r="R100" s="244"/>
      <c r="S100" s="248"/>
    </row>
    <row r="101" spans="2:19" s="249" customFormat="1" ht="20" customHeight="1" x14ac:dyDescent="0.35">
      <c r="B101" s="243"/>
      <c r="C101" s="244"/>
      <c r="D101" s="245" t="s">
        <v>145</v>
      </c>
      <c r="E101" s="244"/>
      <c r="F101" s="244"/>
      <c r="G101" s="244"/>
      <c r="H101" s="244"/>
      <c r="I101" s="244"/>
      <c r="J101" s="244"/>
      <c r="K101" s="244"/>
      <c r="L101" s="244"/>
      <c r="M101" s="244"/>
      <c r="N101" s="246">
        <f>N1498</f>
        <v>0</v>
      </c>
      <c r="O101" s="247"/>
      <c r="P101" s="247"/>
      <c r="Q101" s="247"/>
      <c r="R101" s="244"/>
      <c r="S101" s="248"/>
    </row>
    <row r="102" spans="2:19" s="249" customFormat="1" ht="20" customHeight="1" x14ac:dyDescent="0.35">
      <c r="B102" s="243"/>
      <c r="C102" s="244"/>
      <c r="D102" s="245" t="s">
        <v>146</v>
      </c>
      <c r="E102" s="244"/>
      <c r="F102" s="244"/>
      <c r="G102" s="244"/>
      <c r="H102" s="244"/>
      <c r="I102" s="244"/>
      <c r="J102" s="244"/>
      <c r="K102" s="244"/>
      <c r="L102" s="244"/>
      <c r="M102" s="244"/>
      <c r="N102" s="246">
        <f>N1515</f>
        <v>0</v>
      </c>
      <c r="O102" s="247"/>
      <c r="P102" s="247"/>
      <c r="Q102" s="247"/>
      <c r="R102" s="244"/>
      <c r="S102" s="248"/>
    </row>
    <row r="103" spans="2:19" s="249" customFormat="1" ht="20" customHeight="1" x14ac:dyDescent="0.35">
      <c r="B103" s="243"/>
      <c r="C103" s="244"/>
      <c r="D103" s="245" t="s">
        <v>147</v>
      </c>
      <c r="E103" s="244"/>
      <c r="F103" s="244"/>
      <c r="G103" s="244"/>
      <c r="H103" s="244"/>
      <c r="I103" s="244"/>
      <c r="J103" s="244"/>
      <c r="K103" s="244"/>
      <c r="L103" s="244"/>
      <c r="M103" s="244"/>
      <c r="N103" s="246">
        <f>N1573</f>
        <v>0</v>
      </c>
      <c r="O103" s="247"/>
      <c r="P103" s="247"/>
      <c r="Q103" s="247"/>
      <c r="R103" s="244"/>
      <c r="S103" s="248"/>
    </row>
    <row r="104" spans="2:19" s="249" customFormat="1" ht="20" customHeight="1" x14ac:dyDescent="0.35">
      <c r="B104" s="243"/>
      <c r="C104" s="244"/>
      <c r="D104" s="245" t="s">
        <v>148</v>
      </c>
      <c r="E104" s="244"/>
      <c r="F104" s="244"/>
      <c r="G104" s="244"/>
      <c r="H104" s="244"/>
      <c r="I104" s="244"/>
      <c r="J104" s="244"/>
      <c r="K104" s="244"/>
      <c r="L104" s="244"/>
      <c r="M104" s="244"/>
      <c r="N104" s="246">
        <f>N1585</f>
        <v>0</v>
      </c>
      <c r="O104" s="247"/>
      <c r="P104" s="247"/>
      <c r="Q104" s="247"/>
      <c r="R104" s="244"/>
      <c r="S104" s="248"/>
    </row>
    <row r="105" spans="2:19" s="249" customFormat="1" ht="20" customHeight="1" x14ac:dyDescent="0.35">
      <c r="B105" s="243"/>
      <c r="C105" s="244"/>
      <c r="D105" s="245" t="s">
        <v>149</v>
      </c>
      <c r="E105" s="244"/>
      <c r="F105" s="244"/>
      <c r="G105" s="244"/>
      <c r="H105" s="244"/>
      <c r="I105" s="244"/>
      <c r="J105" s="244"/>
      <c r="K105" s="244"/>
      <c r="L105" s="244"/>
      <c r="M105" s="244"/>
      <c r="N105" s="246">
        <f>N1677</f>
        <v>0</v>
      </c>
      <c r="O105" s="247"/>
      <c r="P105" s="247"/>
      <c r="Q105" s="247"/>
      <c r="R105" s="244"/>
      <c r="S105" s="248"/>
    </row>
    <row r="106" spans="2:19" s="249" customFormat="1" ht="20" customHeight="1" x14ac:dyDescent="0.35">
      <c r="B106" s="243"/>
      <c r="C106" s="244"/>
      <c r="D106" s="245" t="s">
        <v>150</v>
      </c>
      <c r="E106" s="244"/>
      <c r="F106" s="244"/>
      <c r="G106" s="244"/>
      <c r="H106" s="244"/>
      <c r="I106" s="244"/>
      <c r="J106" s="244"/>
      <c r="K106" s="244"/>
      <c r="L106" s="244"/>
      <c r="M106" s="244"/>
      <c r="N106" s="246">
        <f>N1814</f>
        <v>0</v>
      </c>
      <c r="O106" s="247"/>
      <c r="P106" s="247"/>
      <c r="Q106" s="247"/>
      <c r="R106" s="244"/>
      <c r="S106" s="248"/>
    </row>
    <row r="107" spans="2:19" s="249" customFormat="1" ht="20" customHeight="1" x14ac:dyDescent="0.35">
      <c r="B107" s="243"/>
      <c r="C107" s="244"/>
      <c r="D107" s="245" t="s">
        <v>151</v>
      </c>
      <c r="E107" s="244"/>
      <c r="F107" s="244"/>
      <c r="G107" s="244"/>
      <c r="H107" s="244"/>
      <c r="I107" s="244"/>
      <c r="J107" s="244"/>
      <c r="K107" s="244"/>
      <c r="L107" s="244"/>
      <c r="M107" s="244"/>
      <c r="N107" s="246">
        <f>N1850</f>
        <v>0</v>
      </c>
      <c r="O107" s="247"/>
      <c r="P107" s="247"/>
      <c r="Q107" s="247"/>
      <c r="R107" s="244"/>
      <c r="S107" s="248"/>
    </row>
    <row r="108" spans="2:19" s="249" customFormat="1" ht="20" customHeight="1" x14ac:dyDescent="0.35">
      <c r="B108" s="243"/>
      <c r="C108" s="244"/>
      <c r="D108" s="245" t="s">
        <v>152</v>
      </c>
      <c r="E108" s="244"/>
      <c r="F108" s="244"/>
      <c r="G108" s="244"/>
      <c r="H108" s="244"/>
      <c r="I108" s="244"/>
      <c r="J108" s="244"/>
      <c r="K108" s="244"/>
      <c r="L108" s="244"/>
      <c r="M108" s="244"/>
      <c r="N108" s="246">
        <f>N2011</f>
        <v>0</v>
      </c>
      <c r="O108" s="247"/>
      <c r="P108" s="247"/>
      <c r="Q108" s="247"/>
      <c r="R108" s="244"/>
      <c r="S108" s="248"/>
    </row>
    <row r="109" spans="2:19" s="249" customFormat="1" ht="20" customHeight="1" x14ac:dyDescent="0.35">
      <c r="B109" s="243"/>
      <c r="C109" s="244"/>
      <c r="D109" s="245" t="s">
        <v>153</v>
      </c>
      <c r="E109" s="244"/>
      <c r="F109" s="244"/>
      <c r="G109" s="244"/>
      <c r="H109" s="244"/>
      <c r="I109" s="244"/>
      <c r="J109" s="244"/>
      <c r="K109" s="244"/>
      <c r="L109" s="244"/>
      <c r="M109" s="244"/>
      <c r="N109" s="246">
        <f>N2070</f>
        <v>0</v>
      </c>
      <c r="O109" s="247"/>
      <c r="P109" s="247"/>
      <c r="Q109" s="247"/>
      <c r="R109" s="244"/>
      <c r="S109" s="248"/>
    </row>
    <row r="110" spans="2:19" s="249" customFormat="1" ht="20" customHeight="1" x14ac:dyDescent="0.35">
      <c r="B110" s="243"/>
      <c r="C110" s="244"/>
      <c r="D110" s="245" t="s">
        <v>154</v>
      </c>
      <c r="E110" s="244"/>
      <c r="F110" s="244"/>
      <c r="G110" s="244"/>
      <c r="H110" s="244"/>
      <c r="I110" s="244"/>
      <c r="J110" s="244"/>
      <c r="K110" s="244"/>
      <c r="L110" s="244"/>
      <c r="M110" s="244"/>
      <c r="N110" s="246">
        <f>N2304</f>
        <v>0</v>
      </c>
      <c r="O110" s="247"/>
      <c r="P110" s="247"/>
      <c r="Q110" s="247"/>
      <c r="R110" s="244"/>
      <c r="S110" s="248"/>
    </row>
    <row r="111" spans="2:19" s="242" customFormat="1" ht="24.9" customHeight="1" x14ac:dyDescent="0.35">
      <c r="B111" s="236"/>
      <c r="C111" s="237"/>
      <c r="D111" s="238" t="s">
        <v>155</v>
      </c>
      <c r="E111" s="237"/>
      <c r="F111" s="237"/>
      <c r="G111" s="237"/>
      <c r="H111" s="237"/>
      <c r="I111" s="237"/>
      <c r="J111" s="237"/>
      <c r="K111" s="237"/>
      <c r="L111" s="237"/>
      <c r="M111" s="237"/>
      <c r="N111" s="239">
        <f>N2387</f>
        <v>0</v>
      </c>
      <c r="O111" s="240"/>
      <c r="P111" s="240"/>
      <c r="Q111" s="240"/>
      <c r="R111" s="237"/>
      <c r="S111" s="241"/>
    </row>
    <row r="112" spans="2:19" s="242" customFormat="1" ht="24.9" customHeight="1" x14ac:dyDescent="0.35">
      <c r="B112" s="236"/>
      <c r="C112" s="237"/>
      <c r="D112" s="238" t="s">
        <v>156</v>
      </c>
      <c r="E112" s="237"/>
      <c r="F112" s="237"/>
      <c r="G112" s="237"/>
      <c r="H112" s="237"/>
      <c r="I112" s="237"/>
      <c r="J112" s="237"/>
      <c r="K112" s="237"/>
      <c r="L112" s="237"/>
      <c r="M112" s="237"/>
      <c r="N112" s="239">
        <f>N2400</f>
        <v>0</v>
      </c>
      <c r="O112" s="240"/>
      <c r="P112" s="240"/>
      <c r="Q112" s="240"/>
      <c r="R112" s="237"/>
      <c r="S112" s="241"/>
    </row>
    <row r="113" spans="2:22" s="112" customFormat="1" ht="21.8" customHeight="1" x14ac:dyDescent="0.35">
      <c r="B113" s="187"/>
      <c r="C113" s="188"/>
      <c r="D113" s="188"/>
      <c r="E113" s="188"/>
      <c r="F113" s="188"/>
      <c r="G113" s="188"/>
      <c r="H113" s="188"/>
      <c r="I113" s="188"/>
      <c r="J113" s="188"/>
      <c r="K113" s="188"/>
      <c r="L113" s="188"/>
      <c r="M113" s="188"/>
      <c r="N113" s="188"/>
      <c r="O113" s="188"/>
      <c r="P113" s="188"/>
      <c r="Q113" s="188"/>
      <c r="R113" s="188"/>
      <c r="S113" s="192"/>
    </row>
    <row r="114" spans="2:22" s="112" customFormat="1" ht="29.3" customHeight="1" x14ac:dyDescent="0.35">
      <c r="B114" s="187"/>
      <c r="C114" s="232" t="s">
        <v>157</v>
      </c>
      <c r="D114" s="188"/>
      <c r="E114" s="188"/>
      <c r="F114" s="188"/>
      <c r="G114" s="188"/>
      <c r="H114" s="188"/>
      <c r="I114" s="188"/>
      <c r="J114" s="188"/>
      <c r="K114" s="188"/>
      <c r="L114" s="188"/>
      <c r="M114" s="188"/>
      <c r="N114" s="234">
        <v>0</v>
      </c>
      <c r="O114" s="250"/>
      <c r="P114" s="250"/>
      <c r="Q114" s="250"/>
      <c r="R114" s="251"/>
      <c r="S114" s="192"/>
      <c r="U114" s="252"/>
      <c r="V114" s="253" t="s">
        <v>38</v>
      </c>
    </row>
    <row r="115" spans="2:22" s="112" customFormat="1" ht="18" customHeight="1" x14ac:dyDescent="0.35">
      <c r="B115" s="187"/>
      <c r="C115" s="188"/>
      <c r="D115" s="188"/>
      <c r="E115" s="188"/>
      <c r="F115" s="188"/>
      <c r="G115" s="188"/>
      <c r="H115" s="188"/>
      <c r="I115" s="188"/>
      <c r="J115" s="188"/>
      <c r="K115" s="188"/>
      <c r="L115" s="188"/>
      <c r="M115" s="188"/>
      <c r="N115" s="188"/>
      <c r="O115" s="188"/>
      <c r="P115" s="188"/>
      <c r="Q115" s="188"/>
      <c r="R115" s="188"/>
      <c r="S115" s="192"/>
    </row>
    <row r="116" spans="2:22" s="112" customFormat="1" ht="29.3" customHeight="1" x14ac:dyDescent="0.35">
      <c r="B116" s="187"/>
      <c r="C116" s="254" t="s">
        <v>115</v>
      </c>
      <c r="D116" s="207"/>
      <c r="E116" s="207"/>
      <c r="F116" s="207"/>
      <c r="G116" s="207"/>
      <c r="H116" s="207"/>
      <c r="I116" s="207"/>
      <c r="J116" s="207"/>
      <c r="K116" s="207"/>
      <c r="L116" s="255">
        <f>ROUND(SUM(N89+N114),2)</f>
        <v>0</v>
      </c>
      <c r="M116" s="255"/>
      <c r="N116" s="255"/>
      <c r="O116" s="255"/>
      <c r="P116" s="255"/>
      <c r="Q116" s="255"/>
      <c r="R116" s="256"/>
      <c r="S116" s="192"/>
    </row>
    <row r="117" spans="2:22" s="112" customFormat="1" ht="6.9" customHeight="1" x14ac:dyDescent="0.35">
      <c r="B117" s="222"/>
      <c r="C117" s="223"/>
      <c r="D117" s="223"/>
      <c r="E117" s="223"/>
      <c r="F117" s="223"/>
      <c r="G117" s="223"/>
      <c r="H117" s="223"/>
      <c r="I117" s="223"/>
      <c r="J117" s="223"/>
      <c r="K117" s="223"/>
      <c r="L117" s="223"/>
      <c r="M117" s="223"/>
      <c r="N117" s="223"/>
      <c r="O117" s="223"/>
      <c r="P117" s="223"/>
      <c r="Q117" s="223"/>
      <c r="R117" s="223"/>
      <c r="S117" s="224"/>
    </row>
    <row r="121" spans="2:22" s="112" customFormat="1" ht="6.9" customHeight="1" x14ac:dyDescent="0.35">
      <c r="B121" s="225"/>
      <c r="C121" s="226"/>
      <c r="D121" s="226"/>
      <c r="E121" s="226"/>
      <c r="F121" s="226"/>
      <c r="G121" s="226"/>
      <c r="H121" s="226"/>
      <c r="I121" s="226"/>
      <c r="J121" s="226"/>
      <c r="K121" s="226"/>
      <c r="L121" s="226"/>
      <c r="M121" s="226"/>
      <c r="N121" s="226"/>
      <c r="O121" s="226"/>
      <c r="P121" s="226"/>
      <c r="Q121" s="226"/>
      <c r="R121" s="226"/>
      <c r="S121" s="227"/>
    </row>
    <row r="122" spans="2:22" s="112" customFormat="1" ht="37" customHeight="1" x14ac:dyDescent="0.35">
      <c r="B122" s="187"/>
      <c r="C122" s="177" t="s">
        <v>158</v>
      </c>
      <c r="D122" s="191"/>
      <c r="E122" s="191"/>
      <c r="F122" s="191"/>
      <c r="G122" s="191"/>
      <c r="H122" s="191"/>
      <c r="I122" s="191"/>
      <c r="J122" s="191"/>
      <c r="K122" s="191"/>
      <c r="L122" s="191"/>
      <c r="M122" s="191"/>
      <c r="N122" s="191"/>
      <c r="O122" s="191"/>
      <c r="P122" s="191"/>
      <c r="Q122" s="191"/>
      <c r="R122" s="188"/>
      <c r="S122" s="192"/>
    </row>
    <row r="123" spans="2:22" s="112" customFormat="1" ht="6.9" customHeight="1" x14ac:dyDescent="0.35">
      <c r="B123" s="187"/>
      <c r="C123" s="188"/>
      <c r="D123" s="188"/>
      <c r="E123" s="188"/>
      <c r="F123" s="188"/>
      <c r="G123" s="188"/>
      <c r="H123" s="188"/>
      <c r="I123" s="188"/>
      <c r="J123" s="188"/>
      <c r="K123" s="188"/>
      <c r="L123" s="188"/>
      <c r="M123" s="188"/>
      <c r="N123" s="188"/>
      <c r="O123" s="188"/>
      <c r="P123" s="188"/>
      <c r="Q123" s="188"/>
      <c r="R123" s="188"/>
      <c r="S123" s="192"/>
    </row>
    <row r="124" spans="2:22" s="112" customFormat="1" ht="29.95" customHeight="1" x14ac:dyDescent="0.35">
      <c r="B124" s="187"/>
      <c r="C124" s="183" t="s">
        <v>17</v>
      </c>
      <c r="D124" s="188"/>
      <c r="E124" s="188"/>
      <c r="F124" s="184" t="str">
        <f>F6</f>
        <v>Modernizace střediska praktického vyučování v Chlumci nad Cidlinou</v>
      </c>
      <c r="G124" s="185"/>
      <c r="H124" s="185"/>
      <c r="I124" s="185"/>
      <c r="J124" s="185"/>
      <c r="K124" s="185"/>
      <c r="L124" s="185"/>
      <c r="M124" s="185"/>
      <c r="N124" s="185"/>
      <c r="O124" s="185"/>
      <c r="P124" s="185"/>
      <c r="Q124" s="188"/>
      <c r="R124" s="188"/>
      <c r="S124" s="192"/>
    </row>
    <row r="125" spans="2:22" ht="29.95" customHeight="1" x14ac:dyDescent="0.35">
      <c r="B125" s="176"/>
      <c r="C125" s="183" t="s">
        <v>122</v>
      </c>
      <c r="D125" s="182"/>
      <c r="E125" s="182"/>
      <c r="F125" s="184" t="s">
        <v>123</v>
      </c>
      <c r="G125" s="186"/>
      <c r="H125" s="186"/>
      <c r="I125" s="186"/>
      <c r="J125" s="186"/>
      <c r="K125" s="186"/>
      <c r="L125" s="186"/>
      <c r="M125" s="186"/>
      <c r="N125" s="186"/>
      <c r="O125" s="186"/>
      <c r="P125" s="186"/>
      <c r="Q125" s="182"/>
      <c r="R125" s="182"/>
      <c r="S125" s="180"/>
    </row>
    <row r="126" spans="2:22" s="112" customFormat="1" ht="37" customHeight="1" x14ac:dyDescent="0.35">
      <c r="B126" s="187"/>
      <c r="C126" s="228" t="s">
        <v>124</v>
      </c>
      <c r="D126" s="188"/>
      <c r="E126" s="188"/>
      <c r="F126" s="229" t="str">
        <f>F8</f>
        <v>17-SO006-01.1 - D.1.1 Architektonicko stavební řešení</v>
      </c>
      <c r="G126" s="191"/>
      <c r="H126" s="191"/>
      <c r="I126" s="191"/>
      <c r="J126" s="191"/>
      <c r="K126" s="191"/>
      <c r="L126" s="191"/>
      <c r="M126" s="191"/>
      <c r="N126" s="191"/>
      <c r="O126" s="191"/>
      <c r="P126" s="191"/>
      <c r="Q126" s="188"/>
      <c r="R126" s="188"/>
      <c r="S126" s="192"/>
    </row>
    <row r="127" spans="2:22" s="112" customFormat="1" ht="6.9" customHeight="1" x14ac:dyDescent="0.35">
      <c r="B127" s="187"/>
      <c r="C127" s="188"/>
      <c r="D127" s="188"/>
      <c r="E127" s="188"/>
      <c r="F127" s="188"/>
      <c r="G127" s="188"/>
      <c r="H127" s="188"/>
      <c r="I127" s="188"/>
      <c r="J127" s="188"/>
      <c r="K127" s="188"/>
      <c r="L127" s="188"/>
      <c r="M127" s="188"/>
      <c r="N127" s="188"/>
      <c r="O127" s="188"/>
      <c r="P127" s="188"/>
      <c r="Q127" s="188"/>
      <c r="R127" s="188"/>
      <c r="S127" s="192"/>
    </row>
    <row r="128" spans="2:22" s="112" customFormat="1" ht="18" customHeight="1" x14ac:dyDescent="0.35">
      <c r="B128" s="187"/>
      <c r="C128" s="183" t="s">
        <v>21</v>
      </c>
      <c r="D128" s="188"/>
      <c r="E128" s="188"/>
      <c r="F128" s="193" t="str">
        <f>F10</f>
        <v>Chlumec nad Cidlinou</v>
      </c>
      <c r="G128" s="188"/>
      <c r="H128" s="188"/>
      <c r="I128" s="188"/>
      <c r="J128" s="188"/>
      <c r="K128" s="183" t="s">
        <v>23</v>
      </c>
      <c r="L128" s="188"/>
      <c r="M128" s="194">
        <f>IF(O10="","",O10)</f>
        <v>0</v>
      </c>
      <c r="N128" s="194"/>
      <c r="O128" s="194"/>
      <c r="P128" s="194"/>
      <c r="Q128" s="188"/>
      <c r="R128" s="188"/>
      <c r="S128" s="192"/>
    </row>
    <row r="129" spans="2:66" s="112" customFormat="1" ht="6.9" customHeight="1" x14ac:dyDescent="0.35">
      <c r="B129" s="187"/>
      <c r="C129" s="188"/>
      <c r="D129" s="188"/>
      <c r="E129" s="188"/>
      <c r="F129" s="188"/>
      <c r="G129" s="188"/>
      <c r="H129" s="188"/>
      <c r="I129" s="188"/>
      <c r="J129" s="188"/>
      <c r="K129" s="188"/>
      <c r="L129" s="188"/>
      <c r="M129" s="188"/>
      <c r="N129" s="188"/>
      <c r="O129" s="188"/>
      <c r="P129" s="188"/>
      <c r="Q129" s="188"/>
      <c r="R129" s="188"/>
      <c r="S129" s="192"/>
    </row>
    <row r="130" spans="2:66" s="112" customFormat="1" x14ac:dyDescent="0.35">
      <c r="B130" s="187"/>
      <c r="C130" s="183" t="s">
        <v>24</v>
      </c>
      <c r="D130" s="188"/>
      <c r="E130" s="188"/>
      <c r="F130" s="193" t="str">
        <f>E13</f>
        <v>Královéhradecký kraj</v>
      </c>
      <c r="G130" s="188"/>
      <c r="H130" s="188"/>
      <c r="I130" s="188"/>
      <c r="J130" s="188"/>
      <c r="K130" s="183" t="s">
        <v>29</v>
      </c>
      <c r="L130" s="188"/>
      <c r="M130" s="195" t="str">
        <f>E19</f>
        <v>PROMED Brno spol.s.r.o</v>
      </c>
      <c r="N130" s="195"/>
      <c r="O130" s="195"/>
      <c r="P130" s="195"/>
      <c r="Q130" s="195"/>
      <c r="R130" s="193"/>
      <c r="S130" s="192"/>
    </row>
    <row r="131" spans="2:66" s="112" customFormat="1" ht="14.4" customHeight="1" x14ac:dyDescent="0.35">
      <c r="B131" s="187"/>
      <c r="C131" s="183" t="s">
        <v>28</v>
      </c>
      <c r="D131" s="188"/>
      <c r="E131" s="188"/>
      <c r="F131" s="193">
        <f>IF(E16="","",E16)</f>
        <v>0</v>
      </c>
      <c r="G131" s="188"/>
      <c r="H131" s="188"/>
      <c r="I131" s="188"/>
      <c r="J131" s="188"/>
      <c r="K131" s="183" t="s">
        <v>32</v>
      </c>
      <c r="L131" s="188"/>
      <c r="M131" s="195" t="str">
        <f>E22</f>
        <v xml:space="preserve"> </v>
      </c>
      <c r="N131" s="195"/>
      <c r="O131" s="195"/>
      <c r="P131" s="195"/>
      <c r="Q131" s="195"/>
      <c r="R131" s="193"/>
      <c r="S131" s="192"/>
    </row>
    <row r="132" spans="2:66" s="112" customFormat="1" ht="10.35" customHeight="1" x14ac:dyDescent="0.35">
      <c r="B132" s="187"/>
      <c r="C132" s="188"/>
      <c r="D132" s="188"/>
      <c r="E132" s="188"/>
      <c r="F132" s="188"/>
      <c r="G132" s="188"/>
      <c r="H132" s="188"/>
      <c r="I132" s="188"/>
      <c r="J132" s="188"/>
      <c r="K132" s="188"/>
      <c r="L132" s="188"/>
      <c r="M132" s="188"/>
      <c r="N132" s="188"/>
      <c r="O132" s="188"/>
      <c r="P132" s="188"/>
      <c r="Q132" s="188"/>
      <c r="R132" s="188"/>
      <c r="S132" s="192"/>
    </row>
    <row r="133" spans="2:66" s="263" customFormat="1" ht="29.3" customHeight="1" x14ac:dyDescent="0.35">
      <c r="B133" s="257"/>
      <c r="C133" s="258" t="s">
        <v>159</v>
      </c>
      <c r="D133" s="259" t="s">
        <v>160</v>
      </c>
      <c r="E133" s="259" t="s">
        <v>56</v>
      </c>
      <c r="F133" s="260" t="s">
        <v>161</v>
      </c>
      <c r="G133" s="260"/>
      <c r="H133" s="260"/>
      <c r="I133" s="260"/>
      <c r="J133" s="259" t="s">
        <v>162</v>
      </c>
      <c r="K133" s="259" t="s">
        <v>163</v>
      </c>
      <c r="L133" s="261" t="s">
        <v>164</v>
      </c>
      <c r="M133" s="261"/>
      <c r="N133" s="260" t="s">
        <v>131</v>
      </c>
      <c r="O133" s="260"/>
      <c r="P133" s="260"/>
      <c r="Q133" s="260"/>
      <c r="R133" s="111" t="s">
        <v>2285</v>
      </c>
      <c r="S133" s="262"/>
      <c r="U133" s="264" t="s">
        <v>165</v>
      </c>
      <c r="V133" s="265" t="s">
        <v>38</v>
      </c>
      <c r="W133" s="265" t="s">
        <v>166</v>
      </c>
      <c r="X133" s="265" t="s">
        <v>167</v>
      </c>
      <c r="Y133" s="265" t="s">
        <v>168</v>
      </c>
      <c r="Z133" s="265" t="s">
        <v>169</v>
      </c>
      <c r="AA133" s="265" t="s">
        <v>170</v>
      </c>
      <c r="AB133" s="266" t="s">
        <v>171</v>
      </c>
    </row>
    <row r="134" spans="2:66" s="112" customFormat="1" ht="29.3" customHeight="1" x14ac:dyDescent="0.35">
      <c r="B134" s="187"/>
      <c r="C134" s="267" t="s">
        <v>127</v>
      </c>
      <c r="D134" s="188"/>
      <c r="E134" s="188"/>
      <c r="F134" s="188"/>
      <c r="G134" s="188"/>
      <c r="H134" s="188"/>
      <c r="I134" s="188"/>
      <c r="J134" s="188"/>
      <c r="K134" s="188"/>
      <c r="L134" s="188"/>
      <c r="M134" s="188"/>
      <c r="N134" s="268">
        <f>BL134</f>
        <v>0</v>
      </c>
      <c r="O134" s="269"/>
      <c r="P134" s="269"/>
      <c r="Q134" s="269"/>
      <c r="S134" s="192"/>
      <c r="U134" s="270"/>
      <c r="V134" s="197"/>
      <c r="W134" s="197"/>
      <c r="X134" s="271">
        <f>X135+X1418+X2387+X2400</f>
        <v>6511.674379</v>
      </c>
      <c r="Y134" s="197"/>
      <c r="Z134" s="271">
        <f>Z135+Z1418+Z2387+Z2400</f>
        <v>175.63096743</v>
      </c>
      <c r="AA134" s="197"/>
      <c r="AB134" s="272">
        <f>AB135+AB1418+AB2387+AB2400</f>
        <v>131.79844615000002</v>
      </c>
      <c r="AU134" s="172" t="s">
        <v>73</v>
      </c>
      <c r="AV134" s="172" t="s">
        <v>133</v>
      </c>
      <c r="BL134" s="273">
        <f>BL135+BL1418+BL2387+BL2400</f>
        <v>0</v>
      </c>
    </row>
    <row r="135" spans="2:66" s="113" customFormat="1" ht="37.35" customHeight="1" x14ac:dyDescent="0.35">
      <c r="B135" s="274"/>
      <c r="C135" s="275"/>
      <c r="D135" s="276" t="s">
        <v>134</v>
      </c>
      <c r="E135" s="276"/>
      <c r="F135" s="276"/>
      <c r="G135" s="276"/>
      <c r="H135" s="276"/>
      <c r="I135" s="276"/>
      <c r="J135" s="276"/>
      <c r="K135" s="276"/>
      <c r="L135" s="276"/>
      <c r="M135" s="276"/>
      <c r="N135" s="277">
        <f>BL135</f>
        <v>0</v>
      </c>
      <c r="O135" s="239"/>
      <c r="P135" s="239"/>
      <c r="Q135" s="239"/>
      <c r="S135" s="278"/>
      <c r="U135" s="279"/>
      <c r="V135" s="275"/>
      <c r="W135" s="275"/>
      <c r="X135" s="280">
        <f>X136+X193+X212+X312+X332+X965+X1411+X1416</f>
        <v>4031.651296</v>
      </c>
      <c r="Y135" s="275"/>
      <c r="Z135" s="280">
        <f>Z136+Z193+Z212+Z312+Z332+Z965+Z1411+Z1416</f>
        <v>134.83156423</v>
      </c>
      <c r="AA135" s="275"/>
      <c r="AB135" s="281">
        <f>AB136+AB193+AB212+AB312+AB332+AB965+AB1411+AB1416</f>
        <v>115.56360710000001</v>
      </c>
      <c r="AS135" s="282" t="s">
        <v>81</v>
      </c>
      <c r="AU135" s="283" t="s">
        <v>73</v>
      </c>
      <c r="AV135" s="283" t="s">
        <v>74</v>
      </c>
      <c r="AZ135" s="282" t="s">
        <v>172</v>
      </c>
      <c r="BL135" s="284">
        <f>BL136+BL193+BL212+BL312+BL332+BL965+BL1411+BL1416</f>
        <v>0</v>
      </c>
    </row>
    <row r="136" spans="2:66" s="113" customFormat="1" ht="20" customHeight="1" x14ac:dyDescent="0.35">
      <c r="B136" s="274"/>
      <c r="C136" s="275"/>
      <c r="D136" s="285" t="s">
        <v>135</v>
      </c>
      <c r="E136" s="285"/>
      <c r="F136" s="285"/>
      <c r="G136" s="285"/>
      <c r="H136" s="285"/>
      <c r="I136" s="285"/>
      <c r="J136" s="285"/>
      <c r="K136" s="285"/>
      <c r="L136" s="285"/>
      <c r="M136" s="285"/>
      <c r="N136" s="286">
        <f>BL136</f>
        <v>0</v>
      </c>
      <c r="O136" s="287"/>
      <c r="P136" s="287"/>
      <c r="Q136" s="287"/>
      <c r="S136" s="278"/>
      <c r="U136" s="279"/>
      <c r="V136" s="275"/>
      <c r="W136" s="275"/>
      <c r="X136" s="280">
        <f>SUM(X137:X192)</f>
        <v>96.73709599999998</v>
      </c>
      <c r="Y136" s="275"/>
      <c r="Z136" s="280">
        <f>SUM(Z137:Z192)</f>
        <v>8.5220000000000002</v>
      </c>
      <c r="AA136" s="275"/>
      <c r="AB136" s="281">
        <f>SUM(AB137:AB192)</f>
        <v>11.906599999999999</v>
      </c>
      <c r="AS136" s="282" t="s">
        <v>81</v>
      </c>
      <c r="AU136" s="283" t="s">
        <v>73</v>
      </c>
      <c r="AV136" s="283" t="s">
        <v>81</v>
      </c>
      <c r="AZ136" s="282" t="s">
        <v>172</v>
      </c>
      <c r="BL136" s="284">
        <f>SUM(BL137:BL192)</f>
        <v>0</v>
      </c>
    </row>
    <row r="137" spans="2:66" s="112" customFormat="1" ht="31.6" customHeight="1" x14ac:dyDescent="0.35">
      <c r="B137" s="187"/>
      <c r="C137" s="288" t="s">
        <v>81</v>
      </c>
      <c r="D137" s="288" t="s">
        <v>173</v>
      </c>
      <c r="E137" s="289" t="s">
        <v>174</v>
      </c>
      <c r="F137" s="290" t="s">
        <v>175</v>
      </c>
      <c r="G137" s="290"/>
      <c r="H137" s="290"/>
      <c r="I137" s="290"/>
      <c r="J137" s="291" t="s">
        <v>176</v>
      </c>
      <c r="K137" s="292">
        <v>9.8780000000000001</v>
      </c>
      <c r="L137" s="293"/>
      <c r="M137" s="293"/>
      <c r="N137" s="294">
        <f>ROUND(L137*K137,2)</f>
        <v>0</v>
      </c>
      <c r="O137" s="294"/>
      <c r="P137" s="294"/>
      <c r="Q137" s="294"/>
      <c r="R137" s="114" t="s">
        <v>2286</v>
      </c>
      <c r="S137" s="192"/>
      <c r="U137" s="295" t="s">
        <v>5</v>
      </c>
      <c r="V137" s="300" t="s">
        <v>39</v>
      </c>
      <c r="W137" s="301">
        <v>1.35</v>
      </c>
      <c r="X137" s="301">
        <f>W137*K137</f>
        <v>13.3353</v>
      </c>
      <c r="Y137" s="301">
        <v>0</v>
      </c>
      <c r="Z137" s="301">
        <f>Y137*K137</f>
        <v>0</v>
      </c>
      <c r="AA137" s="301">
        <v>0.32500000000000001</v>
      </c>
      <c r="AB137" s="302">
        <f>AA137*K137</f>
        <v>3.21035</v>
      </c>
      <c r="AS137" s="172" t="s">
        <v>177</v>
      </c>
      <c r="AU137" s="172" t="s">
        <v>173</v>
      </c>
      <c r="AV137" s="172" t="s">
        <v>86</v>
      </c>
      <c r="AZ137" s="172" t="s">
        <v>172</v>
      </c>
      <c r="BF137" s="299">
        <f>IF(V137="základní",N137,0)</f>
        <v>0</v>
      </c>
      <c r="BG137" s="299">
        <f>IF(V137="snížená",N137,0)</f>
        <v>0</v>
      </c>
      <c r="BH137" s="299">
        <f>IF(V137="zákl. přenesená",N137,0)</f>
        <v>0</v>
      </c>
      <c r="BI137" s="299">
        <f>IF(V137="sníž. přenesená",N137,0)</f>
        <v>0</v>
      </c>
      <c r="BJ137" s="299">
        <f>IF(V137="nulová",N137,0)</f>
        <v>0</v>
      </c>
      <c r="BK137" s="172" t="s">
        <v>81</v>
      </c>
      <c r="BL137" s="299">
        <f>ROUND(L137*K137,2)</f>
        <v>0</v>
      </c>
      <c r="BM137" s="172" t="s">
        <v>177</v>
      </c>
      <c r="BN137" s="172" t="s">
        <v>178</v>
      </c>
    </row>
    <row r="138" spans="2:66" s="115" customFormat="1" ht="22.6" customHeight="1" x14ac:dyDescent="0.35">
      <c r="B138" s="303"/>
      <c r="C138" s="304"/>
      <c r="D138" s="304"/>
      <c r="E138" s="305" t="s">
        <v>5</v>
      </c>
      <c r="F138" s="306" t="s">
        <v>179</v>
      </c>
      <c r="G138" s="307"/>
      <c r="H138" s="307"/>
      <c r="I138" s="307"/>
      <c r="J138" s="304"/>
      <c r="K138" s="308" t="s">
        <v>5</v>
      </c>
      <c r="L138" s="304"/>
      <c r="M138" s="304"/>
      <c r="N138" s="304"/>
      <c r="O138" s="304"/>
      <c r="P138" s="304"/>
      <c r="Q138" s="304"/>
      <c r="S138" s="309"/>
      <c r="U138" s="310"/>
      <c r="V138" s="304"/>
      <c r="W138" s="304"/>
      <c r="X138" s="304"/>
      <c r="Y138" s="304"/>
      <c r="Z138" s="304"/>
      <c r="AA138" s="304"/>
      <c r="AB138" s="311"/>
      <c r="AU138" s="312" t="s">
        <v>180</v>
      </c>
      <c r="AV138" s="312" t="s">
        <v>86</v>
      </c>
      <c r="AW138" s="115" t="s">
        <v>81</v>
      </c>
      <c r="AX138" s="115" t="s">
        <v>31</v>
      </c>
      <c r="AY138" s="115" t="s">
        <v>74</v>
      </c>
      <c r="AZ138" s="312" t="s">
        <v>172</v>
      </c>
    </row>
    <row r="139" spans="2:66" s="115" customFormat="1" ht="22.6" customHeight="1" x14ac:dyDescent="0.35">
      <c r="B139" s="303"/>
      <c r="C139" s="304"/>
      <c r="D139" s="304"/>
      <c r="E139" s="305" t="s">
        <v>5</v>
      </c>
      <c r="F139" s="313" t="s">
        <v>181</v>
      </c>
      <c r="G139" s="314"/>
      <c r="H139" s="314"/>
      <c r="I139" s="314"/>
      <c r="J139" s="304"/>
      <c r="K139" s="308" t="s">
        <v>5</v>
      </c>
      <c r="L139" s="304"/>
      <c r="M139" s="304"/>
      <c r="N139" s="304"/>
      <c r="O139" s="304"/>
      <c r="P139" s="304"/>
      <c r="Q139" s="304"/>
      <c r="S139" s="309"/>
      <c r="U139" s="310"/>
      <c r="V139" s="304"/>
      <c r="W139" s="304"/>
      <c r="X139" s="304"/>
      <c r="Y139" s="304"/>
      <c r="Z139" s="304"/>
      <c r="AA139" s="304"/>
      <c r="AB139" s="311"/>
      <c r="AU139" s="312" t="s">
        <v>180</v>
      </c>
      <c r="AV139" s="312" t="s">
        <v>86</v>
      </c>
      <c r="AW139" s="115" t="s">
        <v>81</v>
      </c>
      <c r="AX139" s="115" t="s">
        <v>31</v>
      </c>
      <c r="AY139" s="115" t="s">
        <v>74</v>
      </c>
      <c r="AZ139" s="312" t="s">
        <v>172</v>
      </c>
    </row>
    <row r="140" spans="2:66" s="116" customFormat="1" ht="22.6" customHeight="1" x14ac:dyDescent="0.35">
      <c r="B140" s="315"/>
      <c r="C140" s="316"/>
      <c r="D140" s="316"/>
      <c r="E140" s="317" t="s">
        <v>5</v>
      </c>
      <c r="F140" s="318" t="s">
        <v>182</v>
      </c>
      <c r="G140" s="319"/>
      <c r="H140" s="319"/>
      <c r="I140" s="319"/>
      <c r="J140" s="316"/>
      <c r="K140" s="320">
        <v>9.8780000000000001</v>
      </c>
      <c r="L140" s="316"/>
      <c r="M140" s="316"/>
      <c r="N140" s="316"/>
      <c r="O140" s="316"/>
      <c r="P140" s="316"/>
      <c r="Q140" s="316"/>
      <c r="S140" s="321"/>
      <c r="U140" s="322"/>
      <c r="V140" s="316"/>
      <c r="W140" s="316"/>
      <c r="X140" s="316"/>
      <c r="Y140" s="316"/>
      <c r="Z140" s="316"/>
      <c r="AA140" s="316"/>
      <c r="AB140" s="323"/>
      <c r="AU140" s="324" t="s">
        <v>180</v>
      </c>
      <c r="AV140" s="324" t="s">
        <v>86</v>
      </c>
      <c r="AW140" s="116" t="s">
        <v>86</v>
      </c>
      <c r="AX140" s="116" t="s">
        <v>31</v>
      </c>
      <c r="AY140" s="116" t="s">
        <v>81</v>
      </c>
      <c r="AZ140" s="324" t="s">
        <v>172</v>
      </c>
    </row>
    <row r="141" spans="2:66" s="112" customFormat="1" ht="31.6" customHeight="1" x14ac:dyDescent="0.35">
      <c r="B141" s="187"/>
      <c r="C141" s="288" t="s">
        <v>86</v>
      </c>
      <c r="D141" s="288" t="s">
        <v>173</v>
      </c>
      <c r="E141" s="289" t="s">
        <v>183</v>
      </c>
      <c r="F141" s="290" t="s">
        <v>184</v>
      </c>
      <c r="G141" s="290"/>
      <c r="H141" s="290"/>
      <c r="I141" s="290"/>
      <c r="J141" s="291" t="s">
        <v>176</v>
      </c>
      <c r="K141" s="292">
        <v>12.273999999999999</v>
      </c>
      <c r="L141" s="293"/>
      <c r="M141" s="293"/>
      <c r="N141" s="294">
        <f>ROUND(L141*K141,2)</f>
        <v>0</v>
      </c>
      <c r="O141" s="294"/>
      <c r="P141" s="294"/>
      <c r="Q141" s="294"/>
      <c r="R141" s="114" t="s">
        <v>2286</v>
      </c>
      <c r="S141" s="192"/>
      <c r="U141" s="295" t="s">
        <v>5</v>
      </c>
      <c r="V141" s="300" t="s">
        <v>39</v>
      </c>
      <c r="W141" s="301">
        <v>2.2789999999999999</v>
      </c>
      <c r="X141" s="301">
        <f>W141*K141</f>
        <v>27.972445999999998</v>
      </c>
      <c r="Y141" s="301">
        <v>0</v>
      </c>
      <c r="Z141" s="301">
        <f>Y141*K141</f>
        <v>0</v>
      </c>
      <c r="AA141" s="301">
        <v>0.625</v>
      </c>
      <c r="AB141" s="302">
        <f>AA141*K141</f>
        <v>7.6712499999999997</v>
      </c>
      <c r="AS141" s="172" t="s">
        <v>177</v>
      </c>
      <c r="AU141" s="172" t="s">
        <v>173</v>
      </c>
      <c r="AV141" s="172" t="s">
        <v>86</v>
      </c>
      <c r="AZ141" s="172" t="s">
        <v>172</v>
      </c>
      <c r="BF141" s="299">
        <f>IF(V141="základní",N141,0)</f>
        <v>0</v>
      </c>
      <c r="BG141" s="299">
        <f>IF(V141="snížená",N141,0)</f>
        <v>0</v>
      </c>
      <c r="BH141" s="299">
        <f>IF(V141="zákl. přenesená",N141,0)</f>
        <v>0</v>
      </c>
      <c r="BI141" s="299">
        <f>IF(V141="sníž. přenesená",N141,0)</f>
        <v>0</v>
      </c>
      <c r="BJ141" s="299">
        <f>IF(V141="nulová",N141,0)</f>
        <v>0</v>
      </c>
      <c r="BK141" s="172" t="s">
        <v>81</v>
      </c>
      <c r="BL141" s="299">
        <f>ROUND(L141*K141,2)</f>
        <v>0</v>
      </c>
      <c r="BM141" s="172" t="s">
        <v>177</v>
      </c>
      <c r="BN141" s="172" t="s">
        <v>185</v>
      </c>
    </row>
    <row r="142" spans="2:66" s="115" customFormat="1" ht="22.6" customHeight="1" x14ac:dyDescent="0.35">
      <c r="B142" s="303"/>
      <c r="C142" s="304"/>
      <c r="D142" s="304"/>
      <c r="E142" s="305" t="s">
        <v>5</v>
      </c>
      <c r="F142" s="306" t="s">
        <v>179</v>
      </c>
      <c r="G142" s="307"/>
      <c r="H142" s="307"/>
      <c r="I142" s="307"/>
      <c r="J142" s="304"/>
      <c r="K142" s="308" t="s">
        <v>5</v>
      </c>
      <c r="L142" s="304"/>
      <c r="M142" s="304"/>
      <c r="N142" s="304"/>
      <c r="O142" s="304"/>
      <c r="P142" s="304"/>
      <c r="Q142" s="304"/>
      <c r="S142" s="309"/>
      <c r="U142" s="310"/>
      <c r="V142" s="304"/>
      <c r="W142" s="304"/>
      <c r="X142" s="304"/>
      <c r="Y142" s="304"/>
      <c r="Z142" s="304"/>
      <c r="AA142" s="304"/>
      <c r="AB142" s="311"/>
      <c r="AU142" s="312" t="s">
        <v>180</v>
      </c>
      <c r="AV142" s="312" t="s">
        <v>86</v>
      </c>
      <c r="AW142" s="115" t="s">
        <v>81</v>
      </c>
      <c r="AX142" s="115" t="s">
        <v>31</v>
      </c>
      <c r="AY142" s="115" t="s">
        <v>74</v>
      </c>
      <c r="AZ142" s="312" t="s">
        <v>172</v>
      </c>
    </row>
    <row r="143" spans="2:66" s="115" customFormat="1" ht="22.6" customHeight="1" x14ac:dyDescent="0.35">
      <c r="B143" s="303"/>
      <c r="C143" s="304"/>
      <c r="D143" s="304"/>
      <c r="E143" s="305" t="s">
        <v>5</v>
      </c>
      <c r="F143" s="313" t="s">
        <v>181</v>
      </c>
      <c r="G143" s="314"/>
      <c r="H143" s="314"/>
      <c r="I143" s="314"/>
      <c r="J143" s="304"/>
      <c r="K143" s="308" t="s">
        <v>5</v>
      </c>
      <c r="L143" s="304"/>
      <c r="M143" s="304"/>
      <c r="N143" s="304"/>
      <c r="O143" s="304"/>
      <c r="P143" s="304"/>
      <c r="Q143" s="304"/>
      <c r="S143" s="309"/>
      <c r="U143" s="310"/>
      <c r="V143" s="304"/>
      <c r="W143" s="304"/>
      <c r="X143" s="304"/>
      <c r="Y143" s="304"/>
      <c r="Z143" s="304"/>
      <c r="AA143" s="304"/>
      <c r="AB143" s="311"/>
      <c r="AU143" s="312" t="s">
        <v>180</v>
      </c>
      <c r="AV143" s="312" t="s">
        <v>86</v>
      </c>
      <c r="AW143" s="115" t="s">
        <v>81</v>
      </c>
      <c r="AX143" s="115" t="s">
        <v>31</v>
      </c>
      <c r="AY143" s="115" t="s">
        <v>74</v>
      </c>
      <c r="AZ143" s="312" t="s">
        <v>172</v>
      </c>
    </row>
    <row r="144" spans="2:66" s="116" customFormat="1" ht="22.6" customHeight="1" x14ac:dyDescent="0.35">
      <c r="B144" s="315"/>
      <c r="C144" s="316"/>
      <c r="D144" s="316"/>
      <c r="E144" s="317" t="s">
        <v>5</v>
      </c>
      <c r="F144" s="318" t="s">
        <v>186</v>
      </c>
      <c r="G144" s="319"/>
      <c r="H144" s="319"/>
      <c r="I144" s="319"/>
      <c r="J144" s="316"/>
      <c r="K144" s="320">
        <v>3.4969999999999999</v>
      </c>
      <c r="L144" s="316"/>
      <c r="M144" s="316"/>
      <c r="N144" s="316"/>
      <c r="O144" s="316"/>
      <c r="P144" s="316"/>
      <c r="Q144" s="316"/>
      <c r="S144" s="321"/>
      <c r="U144" s="322"/>
      <c r="V144" s="316"/>
      <c r="W144" s="316"/>
      <c r="X144" s="316"/>
      <c r="Y144" s="316"/>
      <c r="Z144" s="316"/>
      <c r="AA144" s="316"/>
      <c r="AB144" s="323"/>
      <c r="AU144" s="324" t="s">
        <v>180</v>
      </c>
      <c r="AV144" s="324" t="s">
        <v>86</v>
      </c>
      <c r="AW144" s="116" t="s">
        <v>86</v>
      </c>
      <c r="AX144" s="116" t="s">
        <v>31</v>
      </c>
      <c r="AY144" s="116" t="s">
        <v>74</v>
      </c>
      <c r="AZ144" s="324" t="s">
        <v>172</v>
      </c>
    </row>
    <row r="145" spans="2:66" s="116" customFormat="1" ht="22.6" customHeight="1" x14ac:dyDescent="0.35">
      <c r="B145" s="315"/>
      <c r="C145" s="316"/>
      <c r="D145" s="316"/>
      <c r="E145" s="317" t="s">
        <v>5</v>
      </c>
      <c r="F145" s="318" t="s">
        <v>187</v>
      </c>
      <c r="G145" s="319"/>
      <c r="H145" s="319"/>
      <c r="I145" s="319"/>
      <c r="J145" s="316"/>
      <c r="K145" s="320">
        <v>5.3209999999999997</v>
      </c>
      <c r="L145" s="316"/>
      <c r="M145" s="316"/>
      <c r="N145" s="316"/>
      <c r="O145" s="316"/>
      <c r="P145" s="316"/>
      <c r="Q145" s="316"/>
      <c r="S145" s="321"/>
      <c r="U145" s="322"/>
      <c r="V145" s="316"/>
      <c r="W145" s="316"/>
      <c r="X145" s="316"/>
      <c r="Y145" s="316"/>
      <c r="Z145" s="316"/>
      <c r="AA145" s="316"/>
      <c r="AB145" s="323"/>
      <c r="AU145" s="324" t="s">
        <v>180</v>
      </c>
      <c r="AV145" s="324" t="s">
        <v>86</v>
      </c>
      <c r="AW145" s="116" t="s">
        <v>86</v>
      </c>
      <c r="AX145" s="116" t="s">
        <v>31</v>
      </c>
      <c r="AY145" s="116" t="s">
        <v>74</v>
      </c>
      <c r="AZ145" s="324" t="s">
        <v>172</v>
      </c>
    </row>
    <row r="146" spans="2:66" s="116" customFormat="1" ht="22.6" customHeight="1" x14ac:dyDescent="0.35">
      <c r="B146" s="315"/>
      <c r="C146" s="316"/>
      <c r="D146" s="316"/>
      <c r="E146" s="317" t="s">
        <v>5</v>
      </c>
      <c r="F146" s="318" t="s">
        <v>188</v>
      </c>
      <c r="G146" s="319"/>
      <c r="H146" s="319"/>
      <c r="I146" s="319"/>
      <c r="J146" s="316"/>
      <c r="K146" s="320">
        <v>3.456</v>
      </c>
      <c r="L146" s="316"/>
      <c r="M146" s="316"/>
      <c r="N146" s="316"/>
      <c r="O146" s="316"/>
      <c r="P146" s="316"/>
      <c r="Q146" s="316"/>
      <c r="S146" s="321"/>
      <c r="U146" s="322"/>
      <c r="V146" s="316"/>
      <c r="W146" s="316"/>
      <c r="X146" s="316"/>
      <c r="Y146" s="316"/>
      <c r="Z146" s="316"/>
      <c r="AA146" s="316"/>
      <c r="AB146" s="323"/>
      <c r="AU146" s="324" t="s">
        <v>180</v>
      </c>
      <c r="AV146" s="324" t="s">
        <v>86</v>
      </c>
      <c r="AW146" s="116" t="s">
        <v>86</v>
      </c>
      <c r="AX146" s="116" t="s">
        <v>31</v>
      </c>
      <c r="AY146" s="116" t="s">
        <v>74</v>
      </c>
      <c r="AZ146" s="324" t="s">
        <v>172</v>
      </c>
    </row>
    <row r="147" spans="2:66" s="117" customFormat="1" ht="22.6" customHeight="1" x14ac:dyDescent="0.35">
      <c r="B147" s="325"/>
      <c r="C147" s="326"/>
      <c r="D147" s="326"/>
      <c r="E147" s="327" t="s">
        <v>5</v>
      </c>
      <c r="F147" s="328" t="s">
        <v>189</v>
      </c>
      <c r="G147" s="329"/>
      <c r="H147" s="329"/>
      <c r="I147" s="329"/>
      <c r="J147" s="326"/>
      <c r="K147" s="330">
        <v>12.273999999999999</v>
      </c>
      <c r="L147" s="326"/>
      <c r="M147" s="326"/>
      <c r="N147" s="326"/>
      <c r="O147" s="326"/>
      <c r="P147" s="326"/>
      <c r="Q147" s="326"/>
      <c r="S147" s="331"/>
      <c r="U147" s="332"/>
      <c r="V147" s="326"/>
      <c r="W147" s="326"/>
      <c r="X147" s="326"/>
      <c r="Y147" s="326"/>
      <c r="Z147" s="326"/>
      <c r="AA147" s="326"/>
      <c r="AB147" s="333"/>
      <c r="AU147" s="334" t="s">
        <v>180</v>
      </c>
      <c r="AV147" s="334" t="s">
        <v>86</v>
      </c>
      <c r="AW147" s="117" t="s">
        <v>177</v>
      </c>
      <c r="AX147" s="117" t="s">
        <v>31</v>
      </c>
      <c r="AY147" s="117" t="s">
        <v>81</v>
      </c>
      <c r="AZ147" s="334" t="s">
        <v>172</v>
      </c>
    </row>
    <row r="148" spans="2:66" s="112" customFormat="1" ht="22.6" customHeight="1" x14ac:dyDescent="0.35">
      <c r="B148" s="187"/>
      <c r="C148" s="288" t="s">
        <v>190</v>
      </c>
      <c r="D148" s="288" t="s">
        <v>173</v>
      </c>
      <c r="E148" s="289" t="s">
        <v>191</v>
      </c>
      <c r="F148" s="290" t="s">
        <v>192</v>
      </c>
      <c r="G148" s="290"/>
      <c r="H148" s="290"/>
      <c r="I148" s="290"/>
      <c r="J148" s="291" t="s">
        <v>193</v>
      </c>
      <c r="K148" s="292">
        <v>5</v>
      </c>
      <c r="L148" s="293"/>
      <c r="M148" s="293"/>
      <c r="N148" s="294">
        <f>ROUND(L148*K148,2)</f>
        <v>0</v>
      </c>
      <c r="O148" s="294"/>
      <c r="P148" s="294"/>
      <c r="Q148" s="294"/>
      <c r="R148" s="114" t="s">
        <v>2286</v>
      </c>
      <c r="S148" s="192"/>
      <c r="U148" s="295" t="s">
        <v>5</v>
      </c>
      <c r="V148" s="300" t="s">
        <v>39</v>
      </c>
      <c r="W148" s="301">
        <v>0.13300000000000001</v>
      </c>
      <c r="X148" s="301">
        <f>W148*K148</f>
        <v>0.66500000000000004</v>
      </c>
      <c r="Y148" s="301">
        <v>0</v>
      </c>
      <c r="Z148" s="301">
        <f>Y148*K148</f>
        <v>0</v>
      </c>
      <c r="AA148" s="301">
        <v>0.20499999999999999</v>
      </c>
      <c r="AB148" s="302">
        <f>AA148*K148</f>
        <v>1.0249999999999999</v>
      </c>
      <c r="AS148" s="172" t="s">
        <v>177</v>
      </c>
      <c r="AU148" s="172" t="s">
        <v>173</v>
      </c>
      <c r="AV148" s="172" t="s">
        <v>86</v>
      </c>
      <c r="AZ148" s="172" t="s">
        <v>172</v>
      </c>
      <c r="BF148" s="299">
        <f>IF(V148="základní",N148,0)</f>
        <v>0</v>
      </c>
      <c r="BG148" s="299">
        <f>IF(V148="snížená",N148,0)</f>
        <v>0</v>
      </c>
      <c r="BH148" s="299">
        <f>IF(V148="zákl. přenesená",N148,0)</f>
        <v>0</v>
      </c>
      <c r="BI148" s="299">
        <f>IF(V148="sníž. přenesená",N148,0)</f>
        <v>0</v>
      </c>
      <c r="BJ148" s="299">
        <f>IF(V148="nulová",N148,0)</f>
        <v>0</v>
      </c>
      <c r="BK148" s="172" t="s">
        <v>81</v>
      </c>
      <c r="BL148" s="299">
        <f>ROUND(L148*K148,2)</f>
        <v>0</v>
      </c>
      <c r="BM148" s="172" t="s">
        <v>177</v>
      </c>
      <c r="BN148" s="172" t="s">
        <v>194</v>
      </c>
    </row>
    <row r="149" spans="2:66" s="115" customFormat="1" ht="22.6" customHeight="1" x14ac:dyDescent="0.35">
      <c r="B149" s="303"/>
      <c r="C149" s="304"/>
      <c r="D149" s="304"/>
      <c r="E149" s="305" t="s">
        <v>5</v>
      </c>
      <c r="F149" s="306" t="s">
        <v>179</v>
      </c>
      <c r="G149" s="307"/>
      <c r="H149" s="307"/>
      <c r="I149" s="307"/>
      <c r="J149" s="304"/>
      <c r="K149" s="308" t="s">
        <v>5</v>
      </c>
      <c r="L149" s="304"/>
      <c r="M149" s="304"/>
      <c r="N149" s="304"/>
      <c r="O149" s="304"/>
      <c r="P149" s="304"/>
      <c r="Q149" s="304"/>
      <c r="S149" s="309"/>
      <c r="U149" s="310"/>
      <c r="V149" s="304"/>
      <c r="W149" s="304"/>
      <c r="X149" s="304"/>
      <c r="Y149" s="304"/>
      <c r="Z149" s="304"/>
      <c r="AA149" s="304"/>
      <c r="AB149" s="311"/>
      <c r="AU149" s="312" t="s">
        <v>180</v>
      </c>
      <c r="AV149" s="312" t="s">
        <v>86</v>
      </c>
      <c r="AW149" s="115" t="s">
        <v>81</v>
      </c>
      <c r="AX149" s="115" t="s">
        <v>31</v>
      </c>
      <c r="AY149" s="115" t="s">
        <v>74</v>
      </c>
      <c r="AZ149" s="312" t="s">
        <v>172</v>
      </c>
    </row>
    <row r="150" spans="2:66" s="115" customFormat="1" ht="22.6" customHeight="1" x14ac:dyDescent="0.35">
      <c r="B150" s="303"/>
      <c r="C150" s="304"/>
      <c r="D150" s="304"/>
      <c r="E150" s="305" t="s">
        <v>5</v>
      </c>
      <c r="F150" s="313" t="s">
        <v>181</v>
      </c>
      <c r="G150" s="314"/>
      <c r="H150" s="314"/>
      <c r="I150" s="314"/>
      <c r="J150" s="304"/>
      <c r="K150" s="308" t="s">
        <v>5</v>
      </c>
      <c r="L150" s="304"/>
      <c r="M150" s="304"/>
      <c r="N150" s="304"/>
      <c r="O150" s="304"/>
      <c r="P150" s="304"/>
      <c r="Q150" s="304"/>
      <c r="S150" s="309"/>
      <c r="U150" s="310"/>
      <c r="V150" s="304"/>
      <c r="W150" s="304"/>
      <c r="X150" s="304"/>
      <c r="Y150" s="304"/>
      <c r="Z150" s="304"/>
      <c r="AA150" s="304"/>
      <c r="AB150" s="311"/>
      <c r="AU150" s="312" t="s">
        <v>180</v>
      </c>
      <c r="AV150" s="312" t="s">
        <v>86</v>
      </c>
      <c r="AW150" s="115" t="s">
        <v>81</v>
      </c>
      <c r="AX150" s="115" t="s">
        <v>31</v>
      </c>
      <c r="AY150" s="115" t="s">
        <v>74</v>
      </c>
      <c r="AZ150" s="312" t="s">
        <v>172</v>
      </c>
    </row>
    <row r="151" spans="2:66" s="116" customFormat="1" ht="22.6" customHeight="1" x14ac:dyDescent="0.35">
      <c r="B151" s="315"/>
      <c r="C151" s="316"/>
      <c r="D151" s="316"/>
      <c r="E151" s="317" t="s">
        <v>5</v>
      </c>
      <c r="F151" s="318" t="s">
        <v>195</v>
      </c>
      <c r="G151" s="319"/>
      <c r="H151" s="319"/>
      <c r="I151" s="319"/>
      <c r="J151" s="316"/>
      <c r="K151" s="320">
        <v>5</v>
      </c>
      <c r="L151" s="316"/>
      <c r="M151" s="316"/>
      <c r="N151" s="316"/>
      <c r="O151" s="316"/>
      <c r="P151" s="316"/>
      <c r="Q151" s="316"/>
      <c r="S151" s="321"/>
      <c r="U151" s="322"/>
      <c r="V151" s="316"/>
      <c r="W151" s="316"/>
      <c r="X151" s="316"/>
      <c r="Y151" s="316"/>
      <c r="Z151" s="316"/>
      <c r="AA151" s="316"/>
      <c r="AB151" s="323"/>
      <c r="AU151" s="324" t="s">
        <v>180</v>
      </c>
      <c r="AV151" s="324" t="s">
        <v>86</v>
      </c>
      <c r="AW151" s="116" t="s">
        <v>86</v>
      </c>
      <c r="AX151" s="116" t="s">
        <v>31</v>
      </c>
      <c r="AY151" s="116" t="s">
        <v>81</v>
      </c>
      <c r="AZ151" s="324" t="s">
        <v>172</v>
      </c>
    </row>
    <row r="152" spans="2:66" s="112" customFormat="1" ht="31.6" customHeight="1" x14ac:dyDescent="0.35">
      <c r="B152" s="187"/>
      <c r="C152" s="288" t="s">
        <v>177</v>
      </c>
      <c r="D152" s="288" t="s">
        <v>173</v>
      </c>
      <c r="E152" s="289" t="s">
        <v>196</v>
      </c>
      <c r="F152" s="290" t="s">
        <v>197</v>
      </c>
      <c r="G152" s="290"/>
      <c r="H152" s="290"/>
      <c r="I152" s="290"/>
      <c r="J152" s="291" t="s">
        <v>198</v>
      </c>
      <c r="K152" s="292">
        <v>13.256</v>
      </c>
      <c r="L152" s="293"/>
      <c r="M152" s="293"/>
      <c r="N152" s="294">
        <f>ROUND(L152*K152,2)</f>
        <v>0</v>
      </c>
      <c r="O152" s="294"/>
      <c r="P152" s="294"/>
      <c r="Q152" s="294"/>
      <c r="R152" s="114" t="s">
        <v>2286</v>
      </c>
      <c r="S152" s="192"/>
      <c r="U152" s="295" t="s">
        <v>5</v>
      </c>
      <c r="V152" s="300" t="s">
        <v>39</v>
      </c>
      <c r="W152" s="301">
        <v>0.36799999999999999</v>
      </c>
      <c r="X152" s="301">
        <f>W152*K152</f>
        <v>4.8782079999999999</v>
      </c>
      <c r="Y152" s="301">
        <v>0</v>
      </c>
      <c r="Z152" s="301">
        <f>Y152*K152</f>
        <v>0</v>
      </c>
      <c r="AA152" s="301">
        <v>0</v>
      </c>
      <c r="AB152" s="302">
        <f>AA152*K152</f>
        <v>0</v>
      </c>
      <c r="AS152" s="172" t="s">
        <v>177</v>
      </c>
      <c r="AU152" s="172" t="s">
        <v>173</v>
      </c>
      <c r="AV152" s="172" t="s">
        <v>86</v>
      </c>
      <c r="AZ152" s="172" t="s">
        <v>172</v>
      </c>
      <c r="BF152" s="299">
        <f>IF(V152="základní",N152,0)</f>
        <v>0</v>
      </c>
      <c r="BG152" s="299">
        <f>IF(V152="snížená",N152,0)</f>
        <v>0</v>
      </c>
      <c r="BH152" s="299">
        <f>IF(V152="zákl. přenesená",N152,0)</f>
        <v>0</v>
      </c>
      <c r="BI152" s="299">
        <f>IF(V152="sníž. přenesená",N152,0)</f>
        <v>0</v>
      </c>
      <c r="BJ152" s="299">
        <f>IF(V152="nulová",N152,0)</f>
        <v>0</v>
      </c>
      <c r="BK152" s="172" t="s">
        <v>81</v>
      </c>
      <c r="BL152" s="299">
        <f>ROUND(L152*K152,2)</f>
        <v>0</v>
      </c>
      <c r="BM152" s="172" t="s">
        <v>177</v>
      </c>
      <c r="BN152" s="172" t="s">
        <v>199</v>
      </c>
    </row>
    <row r="153" spans="2:66" s="115" customFormat="1" ht="22.6" customHeight="1" x14ac:dyDescent="0.35">
      <c r="B153" s="303"/>
      <c r="C153" s="304"/>
      <c r="D153" s="304"/>
      <c r="E153" s="305" t="s">
        <v>5</v>
      </c>
      <c r="F153" s="306" t="s">
        <v>200</v>
      </c>
      <c r="G153" s="307"/>
      <c r="H153" s="307"/>
      <c r="I153" s="307"/>
      <c r="J153" s="304"/>
      <c r="K153" s="308" t="s">
        <v>5</v>
      </c>
      <c r="L153" s="304"/>
      <c r="M153" s="304"/>
      <c r="N153" s="304"/>
      <c r="O153" s="304"/>
      <c r="P153" s="304"/>
      <c r="Q153" s="304"/>
      <c r="S153" s="309"/>
      <c r="U153" s="310"/>
      <c r="V153" s="304"/>
      <c r="W153" s="304"/>
      <c r="X153" s="304"/>
      <c r="Y153" s="304"/>
      <c r="Z153" s="304"/>
      <c r="AA153" s="304"/>
      <c r="AB153" s="311"/>
      <c r="AU153" s="312" t="s">
        <v>180</v>
      </c>
      <c r="AV153" s="312" t="s">
        <v>86</v>
      </c>
      <c r="AW153" s="115" t="s">
        <v>81</v>
      </c>
      <c r="AX153" s="115" t="s">
        <v>31</v>
      </c>
      <c r="AY153" s="115" t="s">
        <v>74</v>
      </c>
      <c r="AZ153" s="312" t="s">
        <v>172</v>
      </c>
    </row>
    <row r="154" spans="2:66" s="115" customFormat="1" ht="22.6" customHeight="1" x14ac:dyDescent="0.35">
      <c r="B154" s="303"/>
      <c r="C154" s="304"/>
      <c r="D154" s="304"/>
      <c r="E154" s="305" t="s">
        <v>5</v>
      </c>
      <c r="F154" s="313" t="s">
        <v>201</v>
      </c>
      <c r="G154" s="314"/>
      <c r="H154" s="314"/>
      <c r="I154" s="314"/>
      <c r="J154" s="304"/>
      <c r="K154" s="308" t="s">
        <v>5</v>
      </c>
      <c r="L154" s="304"/>
      <c r="M154" s="304"/>
      <c r="N154" s="304"/>
      <c r="O154" s="304"/>
      <c r="P154" s="304"/>
      <c r="Q154" s="304"/>
      <c r="S154" s="309"/>
      <c r="U154" s="310"/>
      <c r="V154" s="304"/>
      <c r="W154" s="304"/>
      <c r="X154" s="304"/>
      <c r="Y154" s="304"/>
      <c r="Z154" s="304"/>
      <c r="AA154" s="304"/>
      <c r="AB154" s="311"/>
      <c r="AU154" s="312" t="s">
        <v>180</v>
      </c>
      <c r="AV154" s="312" t="s">
        <v>86</v>
      </c>
      <c r="AW154" s="115" t="s">
        <v>81</v>
      </c>
      <c r="AX154" s="115" t="s">
        <v>31</v>
      </c>
      <c r="AY154" s="115" t="s">
        <v>74</v>
      </c>
      <c r="AZ154" s="312" t="s">
        <v>172</v>
      </c>
    </row>
    <row r="155" spans="2:66" s="116" customFormat="1" ht="22.6" customHeight="1" x14ac:dyDescent="0.35">
      <c r="B155" s="315"/>
      <c r="C155" s="316"/>
      <c r="D155" s="316"/>
      <c r="E155" s="317" t="s">
        <v>5</v>
      </c>
      <c r="F155" s="318" t="s">
        <v>202</v>
      </c>
      <c r="G155" s="319"/>
      <c r="H155" s="319"/>
      <c r="I155" s="319"/>
      <c r="J155" s="316"/>
      <c r="K155" s="320">
        <v>5.3760000000000003</v>
      </c>
      <c r="L155" s="316"/>
      <c r="M155" s="316"/>
      <c r="N155" s="316"/>
      <c r="O155" s="316"/>
      <c r="P155" s="316"/>
      <c r="Q155" s="316"/>
      <c r="S155" s="321"/>
      <c r="U155" s="322"/>
      <c r="V155" s="316"/>
      <c r="W155" s="316"/>
      <c r="X155" s="316"/>
      <c r="Y155" s="316"/>
      <c r="Z155" s="316"/>
      <c r="AA155" s="316"/>
      <c r="AB155" s="323"/>
      <c r="AU155" s="324" t="s">
        <v>180</v>
      </c>
      <c r="AV155" s="324" t="s">
        <v>86</v>
      </c>
      <c r="AW155" s="116" t="s">
        <v>86</v>
      </c>
      <c r="AX155" s="116" t="s">
        <v>31</v>
      </c>
      <c r="AY155" s="116" t="s">
        <v>74</v>
      </c>
      <c r="AZ155" s="324" t="s">
        <v>172</v>
      </c>
    </row>
    <row r="156" spans="2:66" s="116" customFormat="1" ht="22.6" customHeight="1" x14ac:dyDescent="0.35">
      <c r="B156" s="315"/>
      <c r="C156" s="316"/>
      <c r="D156" s="316"/>
      <c r="E156" s="317" t="s">
        <v>5</v>
      </c>
      <c r="F156" s="318" t="s">
        <v>203</v>
      </c>
      <c r="G156" s="319"/>
      <c r="H156" s="319"/>
      <c r="I156" s="319"/>
      <c r="J156" s="316"/>
      <c r="K156" s="320">
        <v>2.0499999999999998</v>
      </c>
      <c r="L156" s="316"/>
      <c r="M156" s="316"/>
      <c r="N156" s="316"/>
      <c r="O156" s="316"/>
      <c r="P156" s="316"/>
      <c r="Q156" s="316"/>
      <c r="S156" s="321"/>
      <c r="U156" s="322"/>
      <c r="V156" s="316"/>
      <c r="W156" s="316"/>
      <c r="X156" s="316"/>
      <c r="Y156" s="316"/>
      <c r="Z156" s="316"/>
      <c r="AA156" s="316"/>
      <c r="AB156" s="323"/>
      <c r="AU156" s="324" t="s">
        <v>180</v>
      </c>
      <c r="AV156" s="324" t="s">
        <v>86</v>
      </c>
      <c r="AW156" s="116" t="s">
        <v>86</v>
      </c>
      <c r="AX156" s="116" t="s">
        <v>31</v>
      </c>
      <c r="AY156" s="116" t="s">
        <v>74</v>
      </c>
      <c r="AZ156" s="324" t="s">
        <v>172</v>
      </c>
    </row>
    <row r="157" spans="2:66" s="116" customFormat="1" ht="22.6" customHeight="1" x14ac:dyDescent="0.35">
      <c r="B157" s="315"/>
      <c r="C157" s="316"/>
      <c r="D157" s="316"/>
      <c r="E157" s="317" t="s">
        <v>5</v>
      </c>
      <c r="F157" s="318" t="s">
        <v>204</v>
      </c>
      <c r="G157" s="319"/>
      <c r="H157" s="319"/>
      <c r="I157" s="319"/>
      <c r="J157" s="316"/>
      <c r="K157" s="320">
        <v>5.83</v>
      </c>
      <c r="L157" s="316"/>
      <c r="M157" s="316"/>
      <c r="N157" s="316"/>
      <c r="O157" s="316"/>
      <c r="P157" s="316"/>
      <c r="Q157" s="316"/>
      <c r="S157" s="321"/>
      <c r="U157" s="322"/>
      <c r="V157" s="316"/>
      <c r="W157" s="316"/>
      <c r="X157" s="316"/>
      <c r="Y157" s="316"/>
      <c r="Z157" s="316"/>
      <c r="AA157" s="316"/>
      <c r="AB157" s="323"/>
      <c r="AU157" s="324" t="s">
        <v>180</v>
      </c>
      <c r="AV157" s="324" t="s">
        <v>86</v>
      </c>
      <c r="AW157" s="116" t="s">
        <v>86</v>
      </c>
      <c r="AX157" s="116" t="s">
        <v>31</v>
      </c>
      <c r="AY157" s="116" t="s">
        <v>74</v>
      </c>
      <c r="AZ157" s="324" t="s">
        <v>172</v>
      </c>
    </row>
    <row r="158" spans="2:66" s="117" customFormat="1" ht="22.6" customHeight="1" x14ac:dyDescent="0.35">
      <c r="B158" s="325"/>
      <c r="C158" s="326"/>
      <c r="D158" s="326"/>
      <c r="E158" s="327" t="s">
        <v>5</v>
      </c>
      <c r="F158" s="328" t="s">
        <v>189</v>
      </c>
      <c r="G158" s="329"/>
      <c r="H158" s="329"/>
      <c r="I158" s="329"/>
      <c r="J158" s="326"/>
      <c r="K158" s="330">
        <v>13.256</v>
      </c>
      <c r="L158" s="326"/>
      <c r="M158" s="326"/>
      <c r="N158" s="326"/>
      <c r="O158" s="326"/>
      <c r="P158" s="326"/>
      <c r="Q158" s="326"/>
      <c r="S158" s="331"/>
      <c r="U158" s="332"/>
      <c r="V158" s="326"/>
      <c r="W158" s="326"/>
      <c r="X158" s="326"/>
      <c r="Y158" s="326"/>
      <c r="Z158" s="326"/>
      <c r="AA158" s="326"/>
      <c r="AB158" s="333"/>
      <c r="AU158" s="334" t="s">
        <v>180</v>
      </c>
      <c r="AV158" s="334" t="s">
        <v>86</v>
      </c>
      <c r="AW158" s="117" t="s">
        <v>177</v>
      </c>
      <c r="AX158" s="117" t="s">
        <v>31</v>
      </c>
      <c r="AY158" s="117" t="s">
        <v>81</v>
      </c>
      <c r="AZ158" s="334" t="s">
        <v>172</v>
      </c>
    </row>
    <row r="159" spans="2:66" s="112" customFormat="1" ht="31.6" customHeight="1" x14ac:dyDescent="0.35">
      <c r="B159" s="187"/>
      <c r="C159" s="288" t="s">
        <v>205</v>
      </c>
      <c r="D159" s="288" t="s">
        <v>173</v>
      </c>
      <c r="E159" s="289" t="s">
        <v>206</v>
      </c>
      <c r="F159" s="290" t="s">
        <v>207</v>
      </c>
      <c r="G159" s="290"/>
      <c r="H159" s="290"/>
      <c r="I159" s="290"/>
      <c r="J159" s="291" t="s">
        <v>198</v>
      </c>
      <c r="K159" s="292">
        <v>11.798999999999999</v>
      </c>
      <c r="L159" s="293"/>
      <c r="M159" s="293"/>
      <c r="N159" s="294">
        <f>ROUND(L159*K159,2)</f>
        <v>0</v>
      </c>
      <c r="O159" s="294"/>
      <c r="P159" s="294"/>
      <c r="Q159" s="294"/>
      <c r="R159" s="114" t="s">
        <v>2286</v>
      </c>
      <c r="S159" s="192"/>
      <c r="U159" s="295" t="s">
        <v>5</v>
      </c>
      <c r="V159" s="300" t="s">
        <v>39</v>
      </c>
      <c r="W159" s="301">
        <v>3.36</v>
      </c>
      <c r="X159" s="301">
        <f>W159*K159</f>
        <v>39.644639999999995</v>
      </c>
      <c r="Y159" s="301">
        <v>0</v>
      </c>
      <c r="Z159" s="301">
        <f>Y159*K159</f>
        <v>0</v>
      </c>
      <c r="AA159" s="301">
        <v>0</v>
      </c>
      <c r="AB159" s="302">
        <f>AA159*K159</f>
        <v>0</v>
      </c>
      <c r="AS159" s="172" t="s">
        <v>177</v>
      </c>
      <c r="AU159" s="172" t="s">
        <v>173</v>
      </c>
      <c r="AV159" s="172" t="s">
        <v>86</v>
      </c>
      <c r="AZ159" s="172" t="s">
        <v>172</v>
      </c>
      <c r="BF159" s="299">
        <f>IF(V159="základní",N159,0)</f>
        <v>0</v>
      </c>
      <c r="BG159" s="299">
        <f>IF(V159="snížená",N159,0)</f>
        <v>0</v>
      </c>
      <c r="BH159" s="299">
        <f>IF(V159="zákl. přenesená",N159,0)</f>
        <v>0</v>
      </c>
      <c r="BI159" s="299">
        <f>IF(V159="sníž. přenesená",N159,0)</f>
        <v>0</v>
      </c>
      <c r="BJ159" s="299">
        <f>IF(V159="nulová",N159,0)</f>
        <v>0</v>
      </c>
      <c r="BK159" s="172" t="s">
        <v>81</v>
      </c>
      <c r="BL159" s="299">
        <f>ROUND(L159*K159,2)</f>
        <v>0</v>
      </c>
      <c r="BM159" s="172" t="s">
        <v>177</v>
      </c>
      <c r="BN159" s="172" t="s">
        <v>208</v>
      </c>
    </row>
    <row r="160" spans="2:66" s="115" customFormat="1" ht="22.6" customHeight="1" x14ac:dyDescent="0.35">
      <c r="B160" s="303"/>
      <c r="C160" s="304"/>
      <c r="D160" s="304"/>
      <c r="E160" s="305" t="s">
        <v>5</v>
      </c>
      <c r="F160" s="306" t="s">
        <v>209</v>
      </c>
      <c r="G160" s="307"/>
      <c r="H160" s="307"/>
      <c r="I160" s="307"/>
      <c r="J160" s="304"/>
      <c r="K160" s="308" t="s">
        <v>5</v>
      </c>
      <c r="L160" s="304"/>
      <c r="M160" s="304"/>
      <c r="N160" s="304"/>
      <c r="O160" s="304"/>
      <c r="P160" s="304"/>
      <c r="Q160" s="304"/>
      <c r="S160" s="309"/>
      <c r="U160" s="310"/>
      <c r="V160" s="304"/>
      <c r="W160" s="304"/>
      <c r="X160" s="304"/>
      <c r="Y160" s="304"/>
      <c r="Z160" s="304"/>
      <c r="AA160" s="304"/>
      <c r="AB160" s="311"/>
      <c r="AU160" s="312" t="s">
        <v>180</v>
      </c>
      <c r="AV160" s="312" t="s">
        <v>86</v>
      </c>
      <c r="AW160" s="115" t="s">
        <v>81</v>
      </c>
      <c r="AX160" s="115" t="s">
        <v>31</v>
      </c>
      <c r="AY160" s="115" t="s">
        <v>74</v>
      </c>
      <c r="AZ160" s="312" t="s">
        <v>172</v>
      </c>
    </row>
    <row r="161" spans="2:66" s="115" customFormat="1" ht="22.6" customHeight="1" x14ac:dyDescent="0.35">
      <c r="B161" s="303"/>
      <c r="C161" s="304"/>
      <c r="D161" s="304"/>
      <c r="E161" s="305" t="s">
        <v>5</v>
      </c>
      <c r="F161" s="313" t="s">
        <v>210</v>
      </c>
      <c r="G161" s="314"/>
      <c r="H161" s="314"/>
      <c r="I161" s="314"/>
      <c r="J161" s="304"/>
      <c r="K161" s="308" t="s">
        <v>5</v>
      </c>
      <c r="L161" s="304"/>
      <c r="M161" s="304"/>
      <c r="N161" s="304"/>
      <c r="O161" s="304"/>
      <c r="P161" s="304"/>
      <c r="Q161" s="304"/>
      <c r="S161" s="309"/>
      <c r="U161" s="310"/>
      <c r="V161" s="304"/>
      <c r="W161" s="304"/>
      <c r="X161" s="304"/>
      <c r="Y161" s="304"/>
      <c r="Z161" s="304"/>
      <c r="AA161" s="304"/>
      <c r="AB161" s="311"/>
      <c r="AU161" s="312" t="s">
        <v>180</v>
      </c>
      <c r="AV161" s="312" t="s">
        <v>86</v>
      </c>
      <c r="AW161" s="115" t="s">
        <v>81</v>
      </c>
      <c r="AX161" s="115" t="s">
        <v>31</v>
      </c>
      <c r="AY161" s="115" t="s">
        <v>74</v>
      </c>
      <c r="AZ161" s="312" t="s">
        <v>172</v>
      </c>
    </row>
    <row r="162" spans="2:66" s="115" customFormat="1" ht="22.6" customHeight="1" x14ac:dyDescent="0.35">
      <c r="B162" s="303"/>
      <c r="C162" s="304"/>
      <c r="D162" s="304"/>
      <c r="E162" s="305" t="s">
        <v>5</v>
      </c>
      <c r="F162" s="313" t="s">
        <v>211</v>
      </c>
      <c r="G162" s="314"/>
      <c r="H162" s="314"/>
      <c r="I162" s="314"/>
      <c r="J162" s="304"/>
      <c r="K162" s="308" t="s">
        <v>5</v>
      </c>
      <c r="L162" s="304"/>
      <c r="M162" s="304"/>
      <c r="N162" s="304"/>
      <c r="O162" s="304"/>
      <c r="P162" s="304"/>
      <c r="Q162" s="304"/>
      <c r="S162" s="309"/>
      <c r="U162" s="310"/>
      <c r="V162" s="304"/>
      <c r="W162" s="304"/>
      <c r="X162" s="304"/>
      <c r="Y162" s="304"/>
      <c r="Z162" s="304"/>
      <c r="AA162" s="304"/>
      <c r="AB162" s="311"/>
      <c r="AU162" s="312" t="s">
        <v>180</v>
      </c>
      <c r="AV162" s="312" t="s">
        <v>86</v>
      </c>
      <c r="AW162" s="115" t="s">
        <v>81</v>
      </c>
      <c r="AX162" s="115" t="s">
        <v>31</v>
      </c>
      <c r="AY162" s="115" t="s">
        <v>74</v>
      </c>
      <c r="AZ162" s="312" t="s">
        <v>172</v>
      </c>
    </row>
    <row r="163" spans="2:66" s="116" customFormat="1" ht="22.6" customHeight="1" x14ac:dyDescent="0.35">
      <c r="B163" s="315"/>
      <c r="C163" s="316"/>
      <c r="D163" s="316"/>
      <c r="E163" s="317" t="s">
        <v>5</v>
      </c>
      <c r="F163" s="318" t="s">
        <v>212</v>
      </c>
      <c r="G163" s="319"/>
      <c r="H163" s="319"/>
      <c r="I163" s="319"/>
      <c r="J163" s="316"/>
      <c r="K163" s="320">
        <v>11.798999999999999</v>
      </c>
      <c r="L163" s="316"/>
      <c r="M163" s="316"/>
      <c r="N163" s="316"/>
      <c r="O163" s="316"/>
      <c r="P163" s="316"/>
      <c r="Q163" s="316"/>
      <c r="S163" s="321"/>
      <c r="U163" s="322"/>
      <c r="V163" s="316"/>
      <c r="W163" s="316"/>
      <c r="X163" s="316"/>
      <c r="Y163" s="316"/>
      <c r="Z163" s="316"/>
      <c r="AA163" s="316"/>
      <c r="AB163" s="323"/>
      <c r="AU163" s="324" t="s">
        <v>180</v>
      </c>
      <c r="AV163" s="324" t="s">
        <v>86</v>
      </c>
      <c r="AW163" s="116" t="s">
        <v>86</v>
      </c>
      <c r="AX163" s="116" t="s">
        <v>31</v>
      </c>
      <c r="AY163" s="116" t="s">
        <v>81</v>
      </c>
      <c r="AZ163" s="324" t="s">
        <v>172</v>
      </c>
    </row>
    <row r="164" spans="2:66" s="112" customFormat="1" ht="31.6" customHeight="1" x14ac:dyDescent="0.35">
      <c r="B164" s="187"/>
      <c r="C164" s="288" t="s">
        <v>213</v>
      </c>
      <c r="D164" s="288" t="s">
        <v>173</v>
      </c>
      <c r="E164" s="289" t="s">
        <v>214</v>
      </c>
      <c r="F164" s="290" t="s">
        <v>215</v>
      </c>
      <c r="G164" s="290"/>
      <c r="H164" s="290"/>
      <c r="I164" s="290"/>
      <c r="J164" s="291" t="s">
        <v>198</v>
      </c>
      <c r="K164" s="292">
        <v>25.055</v>
      </c>
      <c r="L164" s="293"/>
      <c r="M164" s="293"/>
      <c r="N164" s="294">
        <f>ROUND(L164*K164,2)</f>
        <v>0</v>
      </c>
      <c r="O164" s="294"/>
      <c r="P164" s="294"/>
      <c r="Q164" s="294"/>
      <c r="R164" s="114" t="s">
        <v>2286</v>
      </c>
      <c r="S164" s="192"/>
      <c r="U164" s="295" t="s">
        <v>5</v>
      </c>
      <c r="V164" s="300" t="s">
        <v>39</v>
      </c>
      <c r="W164" s="301">
        <v>8.3000000000000004E-2</v>
      </c>
      <c r="X164" s="301">
        <f>W164*K164</f>
        <v>2.0795650000000001</v>
      </c>
      <c r="Y164" s="301">
        <v>0</v>
      </c>
      <c r="Z164" s="301">
        <f>Y164*K164</f>
        <v>0</v>
      </c>
      <c r="AA164" s="301">
        <v>0</v>
      </c>
      <c r="AB164" s="302">
        <f>AA164*K164</f>
        <v>0</v>
      </c>
      <c r="AS164" s="172" t="s">
        <v>177</v>
      </c>
      <c r="AU164" s="172" t="s">
        <v>173</v>
      </c>
      <c r="AV164" s="172" t="s">
        <v>86</v>
      </c>
      <c r="AZ164" s="172" t="s">
        <v>172</v>
      </c>
      <c r="BF164" s="299">
        <f>IF(V164="základní",N164,0)</f>
        <v>0</v>
      </c>
      <c r="BG164" s="299">
        <f>IF(V164="snížená",N164,0)</f>
        <v>0</v>
      </c>
      <c r="BH164" s="299">
        <f>IF(V164="zákl. přenesená",N164,0)</f>
        <v>0</v>
      </c>
      <c r="BI164" s="299">
        <f>IF(V164="sníž. přenesená",N164,0)</f>
        <v>0</v>
      </c>
      <c r="BJ164" s="299">
        <f>IF(V164="nulová",N164,0)</f>
        <v>0</v>
      </c>
      <c r="BK164" s="172" t="s">
        <v>81</v>
      </c>
      <c r="BL164" s="299">
        <f>ROUND(L164*K164,2)</f>
        <v>0</v>
      </c>
      <c r="BM164" s="172" t="s">
        <v>177</v>
      </c>
      <c r="BN164" s="172" t="s">
        <v>216</v>
      </c>
    </row>
    <row r="165" spans="2:66" s="116" customFormat="1" ht="22.6" customHeight="1" x14ac:dyDescent="0.35">
      <c r="B165" s="315"/>
      <c r="C165" s="316"/>
      <c r="D165" s="316"/>
      <c r="E165" s="317" t="s">
        <v>5</v>
      </c>
      <c r="F165" s="335" t="s">
        <v>217</v>
      </c>
      <c r="G165" s="336"/>
      <c r="H165" s="336"/>
      <c r="I165" s="336"/>
      <c r="J165" s="316"/>
      <c r="K165" s="320">
        <v>25.055</v>
      </c>
      <c r="L165" s="316"/>
      <c r="M165" s="316"/>
      <c r="N165" s="316"/>
      <c r="O165" s="316"/>
      <c r="P165" s="316"/>
      <c r="Q165" s="316"/>
      <c r="S165" s="321"/>
      <c r="U165" s="322"/>
      <c r="V165" s="316"/>
      <c r="W165" s="316"/>
      <c r="X165" s="316"/>
      <c r="Y165" s="316"/>
      <c r="Z165" s="316"/>
      <c r="AA165" s="316"/>
      <c r="AB165" s="323"/>
      <c r="AU165" s="324" t="s">
        <v>180</v>
      </c>
      <c r="AV165" s="324" t="s">
        <v>86</v>
      </c>
      <c r="AW165" s="116" t="s">
        <v>86</v>
      </c>
      <c r="AX165" s="116" t="s">
        <v>31</v>
      </c>
      <c r="AY165" s="116" t="s">
        <v>81</v>
      </c>
      <c r="AZ165" s="324" t="s">
        <v>172</v>
      </c>
    </row>
    <row r="166" spans="2:66" s="112" customFormat="1" ht="44.2" customHeight="1" x14ac:dyDescent="0.35">
      <c r="B166" s="187"/>
      <c r="C166" s="288" t="s">
        <v>218</v>
      </c>
      <c r="D166" s="288" t="s">
        <v>173</v>
      </c>
      <c r="E166" s="289" t="s">
        <v>219</v>
      </c>
      <c r="F166" s="290" t="s">
        <v>220</v>
      </c>
      <c r="G166" s="290"/>
      <c r="H166" s="290"/>
      <c r="I166" s="290"/>
      <c r="J166" s="291" t="s">
        <v>198</v>
      </c>
      <c r="K166" s="292">
        <v>325.71499999999997</v>
      </c>
      <c r="L166" s="293"/>
      <c r="M166" s="293"/>
      <c r="N166" s="294">
        <f>ROUND(L166*K166,2)</f>
        <v>0</v>
      </c>
      <c r="O166" s="294"/>
      <c r="P166" s="294"/>
      <c r="Q166" s="294"/>
      <c r="R166" s="114" t="s">
        <v>2286</v>
      </c>
      <c r="S166" s="192"/>
      <c r="U166" s="295" t="s">
        <v>5</v>
      </c>
      <c r="V166" s="300" t="s">
        <v>39</v>
      </c>
      <c r="W166" s="301">
        <v>4.0000000000000001E-3</v>
      </c>
      <c r="X166" s="301">
        <f>W166*K166</f>
        <v>1.3028599999999999</v>
      </c>
      <c r="Y166" s="301">
        <v>0</v>
      </c>
      <c r="Z166" s="301">
        <f>Y166*K166</f>
        <v>0</v>
      </c>
      <c r="AA166" s="301">
        <v>0</v>
      </c>
      <c r="AB166" s="302">
        <f>AA166*K166</f>
        <v>0</v>
      </c>
      <c r="AS166" s="172" t="s">
        <v>177</v>
      </c>
      <c r="AU166" s="172" t="s">
        <v>173</v>
      </c>
      <c r="AV166" s="172" t="s">
        <v>86</v>
      </c>
      <c r="AZ166" s="172" t="s">
        <v>172</v>
      </c>
      <c r="BF166" s="299">
        <f>IF(V166="základní",N166,0)</f>
        <v>0</v>
      </c>
      <c r="BG166" s="299">
        <f>IF(V166="snížená",N166,0)</f>
        <v>0</v>
      </c>
      <c r="BH166" s="299">
        <f>IF(V166="zákl. přenesená",N166,0)</f>
        <v>0</v>
      </c>
      <c r="BI166" s="299">
        <f>IF(V166="sníž. přenesená",N166,0)</f>
        <v>0</v>
      </c>
      <c r="BJ166" s="299">
        <f>IF(V166="nulová",N166,0)</f>
        <v>0</v>
      </c>
      <c r="BK166" s="172" t="s">
        <v>81</v>
      </c>
      <c r="BL166" s="299">
        <f>ROUND(L166*K166,2)</f>
        <v>0</v>
      </c>
      <c r="BM166" s="172" t="s">
        <v>177</v>
      </c>
      <c r="BN166" s="172" t="s">
        <v>221</v>
      </c>
    </row>
    <row r="167" spans="2:66" s="115" customFormat="1" ht="22.6" customHeight="1" x14ac:dyDescent="0.35">
      <c r="B167" s="303"/>
      <c r="C167" s="304"/>
      <c r="D167" s="304"/>
      <c r="E167" s="305" t="s">
        <v>5</v>
      </c>
      <c r="F167" s="306" t="s">
        <v>222</v>
      </c>
      <c r="G167" s="307"/>
      <c r="H167" s="307"/>
      <c r="I167" s="307"/>
      <c r="J167" s="304"/>
      <c r="K167" s="308" t="s">
        <v>5</v>
      </c>
      <c r="L167" s="304"/>
      <c r="M167" s="304"/>
      <c r="N167" s="304"/>
      <c r="O167" s="304"/>
      <c r="P167" s="304"/>
      <c r="Q167" s="304"/>
      <c r="S167" s="309"/>
      <c r="U167" s="310"/>
      <c r="V167" s="304"/>
      <c r="W167" s="304"/>
      <c r="X167" s="304"/>
      <c r="Y167" s="304"/>
      <c r="Z167" s="304"/>
      <c r="AA167" s="304"/>
      <c r="AB167" s="311"/>
      <c r="AU167" s="312" t="s">
        <v>180</v>
      </c>
      <c r="AV167" s="312" t="s">
        <v>86</v>
      </c>
      <c r="AW167" s="115" t="s">
        <v>81</v>
      </c>
      <c r="AX167" s="115" t="s">
        <v>31</v>
      </c>
      <c r="AY167" s="115" t="s">
        <v>74</v>
      </c>
      <c r="AZ167" s="312" t="s">
        <v>172</v>
      </c>
    </row>
    <row r="168" spans="2:66" s="116" customFormat="1" ht="22.6" customHeight="1" x14ac:dyDescent="0.35">
      <c r="B168" s="315"/>
      <c r="C168" s="316"/>
      <c r="D168" s="316"/>
      <c r="E168" s="317" t="s">
        <v>5</v>
      </c>
      <c r="F168" s="318" t="s">
        <v>223</v>
      </c>
      <c r="G168" s="319"/>
      <c r="H168" s="319"/>
      <c r="I168" s="319"/>
      <c r="J168" s="316"/>
      <c r="K168" s="320">
        <v>325.71499999999997</v>
      </c>
      <c r="L168" s="316"/>
      <c r="M168" s="316"/>
      <c r="N168" s="316"/>
      <c r="O168" s="316"/>
      <c r="P168" s="316"/>
      <c r="Q168" s="316"/>
      <c r="S168" s="321"/>
      <c r="U168" s="322"/>
      <c r="V168" s="316"/>
      <c r="W168" s="316"/>
      <c r="X168" s="316"/>
      <c r="Y168" s="316"/>
      <c r="Z168" s="316"/>
      <c r="AA168" s="316"/>
      <c r="AB168" s="323"/>
      <c r="AU168" s="324" t="s">
        <v>180</v>
      </c>
      <c r="AV168" s="324" t="s">
        <v>86</v>
      </c>
      <c r="AW168" s="116" t="s">
        <v>86</v>
      </c>
      <c r="AX168" s="116" t="s">
        <v>31</v>
      </c>
      <c r="AY168" s="116" t="s">
        <v>81</v>
      </c>
      <c r="AZ168" s="324" t="s">
        <v>172</v>
      </c>
    </row>
    <row r="169" spans="2:66" s="112" customFormat="1" ht="31.6" customHeight="1" x14ac:dyDescent="0.35">
      <c r="B169" s="187"/>
      <c r="C169" s="288" t="s">
        <v>224</v>
      </c>
      <c r="D169" s="288" t="s">
        <v>173</v>
      </c>
      <c r="E169" s="289" t="s">
        <v>225</v>
      </c>
      <c r="F169" s="290" t="s">
        <v>226</v>
      </c>
      <c r="G169" s="290"/>
      <c r="H169" s="290"/>
      <c r="I169" s="290"/>
      <c r="J169" s="291" t="s">
        <v>227</v>
      </c>
      <c r="K169" s="292">
        <v>36.33</v>
      </c>
      <c r="L169" s="293"/>
      <c r="M169" s="293"/>
      <c r="N169" s="294">
        <f>ROUND(L169*K169,2)</f>
        <v>0</v>
      </c>
      <c r="O169" s="294"/>
      <c r="P169" s="294"/>
      <c r="Q169" s="294"/>
      <c r="R169" s="114" t="s">
        <v>2286</v>
      </c>
      <c r="S169" s="192"/>
      <c r="U169" s="295" t="s">
        <v>5</v>
      </c>
      <c r="V169" s="300" t="s">
        <v>39</v>
      </c>
      <c r="W169" s="301">
        <v>0</v>
      </c>
      <c r="X169" s="301">
        <f>W169*K169</f>
        <v>0</v>
      </c>
      <c r="Y169" s="301">
        <v>0</v>
      </c>
      <c r="Z169" s="301">
        <f>Y169*K169</f>
        <v>0</v>
      </c>
      <c r="AA169" s="301">
        <v>0</v>
      </c>
      <c r="AB169" s="302">
        <f>AA169*K169</f>
        <v>0</v>
      </c>
      <c r="AS169" s="172" t="s">
        <v>177</v>
      </c>
      <c r="AU169" s="172" t="s">
        <v>173</v>
      </c>
      <c r="AV169" s="172" t="s">
        <v>86</v>
      </c>
      <c r="AZ169" s="172" t="s">
        <v>172</v>
      </c>
      <c r="BF169" s="299">
        <f>IF(V169="základní",N169,0)</f>
        <v>0</v>
      </c>
      <c r="BG169" s="299">
        <f>IF(V169="snížená",N169,0)</f>
        <v>0</v>
      </c>
      <c r="BH169" s="299">
        <f>IF(V169="zákl. přenesená",N169,0)</f>
        <v>0</v>
      </c>
      <c r="BI169" s="299">
        <f>IF(V169="sníž. přenesená",N169,0)</f>
        <v>0</v>
      </c>
      <c r="BJ169" s="299">
        <f>IF(V169="nulová",N169,0)</f>
        <v>0</v>
      </c>
      <c r="BK169" s="172" t="s">
        <v>81</v>
      </c>
      <c r="BL169" s="299">
        <f>ROUND(L169*K169,2)</f>
        <v>0</v>
      </c>
      <c r="BM169" s="172" t="s">
        <v>177</v>
      </c>
      <c r="BN169" s="172" t="s">
        <v>228</v>
      </c>
    </row>
    <row r="170" spans="2:66" s="116" customFormat="1" ht="22.6" customHeight="1" x14ac:dyDescent="0.35">
      <c r="B170" s="315"/>
      <c r="C170" s="316"/>
      <c r="D170" s="316"/>
      <c r="E170" s="317" t="s">
        <v>5</v>
      </c>
      <c r="F170" s="335" t="s">
        <v>229</v>
      </c>
      <c r="G170" s="336"/>
      <c r="H170" s="336"/>
      <c r="I170" s="336"/>
      <c r="J170" s="316"/>
      <c r="K170" s="320">
        <v>36.33</v>
      </c>
      <c r="L170" s="316"/>
      <c r="M170" s="316"/>
      <c r="N170" s="316"/>
      <c r="O170" s="316"/>
      <c r="P170" s="316"/>
      <c r="Q170" s="316"/>
      <c r="S170" s="321"/>
      <c r="U170" s="322"/>
      <c r="V170" s="316"/>
      <c r="W170" s="316"/>
      <c r="X170" s="316"/>
      <c r="Y170" s="316"/>
      <c r="Z170" s="316"/>
      <c r="AA170" s="316"/>
      <c r="AB170" s="323"/>
      <c r="AU170" s="324" t="s">
        <v>180</v>
      </c>
      <c r="AV170" s="324" t="s">
        <v>86</v>
      </c>
      <c r="AW170" s="116" t="s">
        <v>86</v>
      </c>
      <c r="AX170" s="116" t="s">
        <v>31</v>
      </c>
      <c r="AY170" s="116" t="s">
        <v>81</v>
      </c>
      <c r="AZ170" s="324" t="s">
        <v>172</v>
      </c>
    </row>
    <row r="171" spans="2:66" s="112" customFormat="1" ht="31.6" customHeight="1" x14ac:dyDescent="0.35">
      <c r="B171" s="187"/>
      <c r="C171" s="288" t="s">
        <v>230</v>
      </c>
      <c r="D171" s="288" t="s">
        <v>173</v>
      </c>
      <c r="E171" s="289" t="s">
        <v>231</v>
      </c>
      <c r="F171" s="290" t="s">
        <v>232</v>
      </c>
      <c r="G171" s="290"/>
      <c r="H171" s="290"/>
      <c r="I171" s="290"/>
      <c r="J171" s="291" t="s">
        <v>198</v>
      </c>
      <c r="K171" s="292">
        <v>4.4249999999999998</v>
      </c>
      <c r="L171" s="293"/>
      <c r="M171" s="293"/>
      <c r="N171" s="294">
        <f>ROUND(L171*K171,2)</f>
        <v>0</v>
      </c>
      <c r="O171" s="294"/>
      <c r="P171" s="294"/>
      <c r="Q171" s="294"/>
      <c r="R171" s="114" t="s">
        <v>2286</v>
      </c>
      <c r="S171" s="192"/>
      <c r="U171" s="295" t="s">
        <v>5</v>
      </c>
      <c r="V171" s="300" t="s">
        <v>39</v>
      </c>
      <c r="W171" s="301">
        <v>0.29899999999999999</v>
      </c>
      <c r="X171" s="301">
        <f>W171*K171</f>
        <v>1.323075</v>
      </c>
      <c r="Y171" s="301">
        <v>0</v>
      </c>
      <c r="Z171" s="301">
        <f>Y171*K171</f>
        <v>0</v>
      </c>
      <c r="AA171" s="301">
        <v>0</v>
      </c>
      <c r="AB171" s="302">
        <f>AA171*K171</f>
        <v>0</v>
      </c>
      <c r="AS171" s="172" t="s">
        <v>177</v>
      </c>
      <c r="AU171" s="172" t="s">
        <v>173</v>
      </c>
      <c r="AV171" s="172" t="s">
        <v>86</v>
      </c>
      <c r="AZ171" s="172" t="s">
        <v>172</v>
      </c>
      <c r="BF171" s="299">
        <f>IF(V171="základní",N171,0)</f>
        <v>0</v>
      </c>
      <c r="BG171" s="299">
        <f>IF(V171="snížená",N171,0)</f>
        <v>0</v>
      </c>
      <c r="BH171" s="299">
        <f>IF(V171="zákl. přenesená",N171,0)</f>
        <v>0</v>
      </c>
      <c r="BI171" s="299">
        <f>IF(V171="sníž. přenesená",N171,0)</f>
        <v>0</v>
      </c>
      <c r="BJ171" s="299">
        <f>IF(V171="nulová",N171,0)</f>
        <v>0</v>
      </c>
      <c r="BK171" s="172" t="s">
        <v>81</v>
      </c>
      <c r="BL171" s="299">
        <f>ROUND(L171*K171,2)</f>
        <v>0</v>
      </c>
      <c r="BM171" s="172" t="s">
        <v>177</v>
      </c>
      <c r="BN171" s="172" t="s">
        <v>233</v>
      </c>
    </row>
    <row r="172" spans="2:66" s="115" customFormat="1" ht="22.6" customHeight="1" x14ac:dyDescent="0.35">
      <c r="B172" s="303"/>
      <c r="C172" s="304"/>
      <c r="D172" s="304"/>
      <c r="E172" s="305" t="s">
        <v>5</v>
      </c>
      <c r="F172" s="306" t="s">
        <v>234</v>
      </c>
      <c r="G172" s="307"/>
      <c r="H172" s="307"/>
      <c r="I172" s="307"/>
      <c r="J172" s="304"/>
      <c r="K172" s="308" t="s">
        <v>5</v>
      </c>
      <c r="L172" s="304"/>
      <c r="M172" s="304"/>
      <c r="N172" s="304"/>
      <c r="O172" s="304"/>
      <c r="P172" s="304"/>
      <c r="Q172" s="304"/>
      <c r="S172" s="309"/>
      <c r="U172" s="310"/>
      <c r="V172" s="304"/>
      <c r="W172" s="304"/>
      <c r="X172" s="304"/>
      <c r="Y172" s="304"/>
      <c r="Z172" s="304"/>
      <c r="AA172" s="304"/>
      <c r="AB172" s="311"/>
      <c r="AU172" s="312" t="s">
        <v>180</v>
      </c>
      <c r="AV172" s="312" t="s">
        <v>86</v>
      </c>
      <c r="AW172" s="115" t="s">
        <v>81</v>
      </c>
      <c r="AX172" s="115" t="s">
        <v>31</v>
      </c>
      <c r="AY172" s="115" t="s">
        <v>74</v>
      </c>
      <c r="AZ172" s="312" t="s">
        <v>172</v>
      </c>
    </row>
    <row r="173" spans="2:66" s="115" customFormat="1" ht="22.6" customHeight="1" x14ac:dyDescent="0.35">
      <c r="B173" s="303"/>
      <c r="C173" s="304"/>
      <c r="D173" s="304"/>
      <c r="E173" s="305" t="s">
        <v>5</v>
      </c>
      <c r="F173" s="313" t="s">
        <v>235</v>
      </c>
      <c r="G173" s="314"/>
      <c r="H173" s="314"/>
      <c r="I173" s="314"/>
      <c r="J173" s="304"/>
      <c r="K173" s="308" t="s">
        <v>5</v>
      </c>
      <c r="L173" s="304"/>
      <c r="M173" s="304"/>
      <c r="N173" s="304"/>
      <c r="O173" s="304"/>
      <c r="P173" s="304"/>
      <c r="Q173" s="304"/>
      <c r="S173" s="309"/>
      <c r="U173" s="310"/>
      <c r="V173" s="304"/>
      <c r="W173" s="304"/>
      <c r="X173" s="304"/>
      <c r="Y173" s="304"/>
      <c r="Z173" s="304"/>
      <c r="AA173" s="304"/>
      <c r="AB173" s="311"/>
      <c r="AU173" s="312" t="s">
        <v>180</v>
      </c>
      <c r="AV173" s="312" t="s">
        <v>86</v>
      </c>
      <c r="AW173" s="115" t="s">
        <v>81</v>
      </c>
      <c r="AX173" s="115" t="s">
        <v>31</v>
      </c>
      <c r="AY173" s="115" t="s">
        <v>74</v>
      </c>
      <c r="AZ173" s="312" t="s">
        <v>172</v>
      </c>
    </row>
    <row r="174" spans="2:66" s="116" customFormat="1" ht="22.6" customHeight="1" x14ac:dyDescent="0.35">
      <c r="B174" s="315"/>
      <c r="C174" s="316"/>
      <c r="D174" s="316"/>
      <c r="E174" s="317" t="s">
        <v>5</v>
      </c>
      <c r="F174" s="318" t="s">
        <v>236</v>
      </c>
      <c r="G174" s="319"/>
      <c r="H174" s="319"/>
      <c r="I174" s="319"/>
      <c r="J174" s="316"/>
      <c r="K174" s="320">
        <v>4.4249999999999998</v>
      </c>
      <c r="L174" s="316"/>
      <c r="M174" s="316"/>
      <c r="N174" s="316"/>
      <c r="O174" s="316"/>
      <c r="P174" s="316"/>
      <c r="Q174" s="316"/>
      <c r="S174" s="321"/>
      <c r="U174" s="322"/>
      <c r="V174" s="316"/>
      <c r="W174" s="316"/>
      <c r="X174" s="316"/>
      <c r="Y174" s="316"/>
      <c r="Z174" s="316"/>
      <c r="AA174" s="316"/>
      <c r="AB174" s="323"/>
      <c r="AU174" s="324" t="s">
        <v>180</v>
      </c>
      <c r="AV174" s="324" t="s">
        <v>86</v>
      </c>
      <c r="AW174" s="116" t="s">
        <v>86</v>
      </c>
      <c r="AX174" s="116" t="s">
        <v>31</v>
      </c>
      <c r="AY174" s="116" t="s">
        <v>81</v>
      </c>
      <c r="AZ174" s="324" t="s">
        <v>172</v>
      </c>
    </row>
    <row r="175" spans="2:66" s="112" customFormat="1" ht="22.6" customHeight="1" x14ac:dyDescent="0.35">
      <c r="B175" s="187"/>
      <c r="C175" s="337" t="s">
        <v>237</v>
      </c>
      <c r="D175" s="337" t="s">
        <v>238</v>
      </c>
      <c r="E175" s="338" t="s">
        <v>239</v>
      </c>
      <c r="F175" s="339" t="s">
        <v>240</v>
      </c>
      <c r="G175" s="339"/>
      <c r="H175" s="339"/>
      <c r="I175" s="339"/>
      <c r="J175" s="340" t="s">
        <v>227</v>
      </c>
      <c r="K175" s="341">
        <v>8.5220000000000002</v>
      </c>
      <c r="L175" s="342"/>
      <c r="M175" s="342"/>
      <c r="N175" s="343">
        <f>ROUND(L175*K175,2)</f>
        <v>0</v>
      </c>
      <c r="O175" s="294"/>
      <c r="P175" s="294"/>
      <c r="Q175" s="294"/>
      <c r="R175" s="118" t="s">
        <v>2286</v>
      </c>
      <c r="S175" s="192"/>
      <c r="U175" s="295" t="s">
        <v>5</v>
      </c>
      <c r="V175" s="300" t="s">
        <v>39</v>
      </c>
      <c r="W175" s="301">
        <v>0</v>
      </c>
      <c r="X175" s="301">
        <f>W175*K175</f>
        <v>0</v>
      </c>
      <c r="Y175" s="301">
        <v>1</v>
      </c>
      <c r="Z175" s="301">
        <f>Y175*K175</f>
        <v>8.5220000000000002</v>
      </c>
      <c r="AA175" s="301">
        <v>0</v>
      </c>
      <c r="AB175" s="302">
        <f>AA175*K175</f>
        <v>0</v>
      </c>
      <c r="AS175" s="172" t="s">
        <v>224</v>
      </c>
      <c r="AU175" s="172" t="s">
        <v>238</v>
      </c>
      <c r="AV175" s="172" t="s">
        <v>86</v>
      </c>
      <c r="AZ175" s="172" t="s">
        <v>172</v>
      </c>
      <c r="BF175" s="299">
        <f>IF(V175="základní",N175,0)</f>
        <v>0</v>
      </c>
      <c r="BG175" s="299">
        <f>IF(V175="snížená",N175,0)</f>
        <v>0</v>
      </c>
      <c r="BH175" s="299">
        <f>IF(V175="zákl. přenesená",N175,0)</f>
        <v>0</v>
      </c>
      <c r="BI175" s="299">
        <f>IF(V175="sníž. přenesená",N175,0)</f>
        <v>0</v>
      </c>
      <c r="BJ175" s="299">
        <f>IF(V175="nulová",N175,0)</f>
        <v>0</v>
      </c>
      <c r="BK175" s="172" t="s">
        <v>81</v>
      </c>
      <c r="BL175" s="299">
        <f>ROUND(L175*K175,2)</f>
        <v>0</v>
      </c>
      <c r="BM175" s="172" t="s">
        <v>177</v>
      </c>
      <c r="BN175" s="172" t="s">
        <v>241</v>
      </c>
    </row>
    <row r="176" spans="2:66" s="116" customFormat="1" ht="22.6" customHeight="1" x14ac:dyDescent="0.35">
      <c r="B176" s="315"/>
      <c r="C176" s="316"/>
      <c r="D176" s="316"/>
      <c r="E176" s="317" t="s">
        <v>5</v>
      </c>
      <c r="F176" s="335" t="s">
        <v>242</v>
      </c>
      <c r="G176" s="336"/>
      <c r="H176" s="336"/>
      <c r="I176" s="336"/>
      <c r="J176" s="316"/>
      <c r="K176" s="320">
        <v>8.5220000000000002</v>
      </c>
      <c r="L176" s="316"/>
      <c r="M176" s="316"/>
      <c r="N176" s="316"/>
      <c r="O176" s="316"/>
      <c r="P176" s="316"/>
      <c r="Q176" s="316"/>
      <c r="S176" s="321"/>
      <c r="U176" s="322"/>
      <c r="V176" s="316"/>
      <c r="W176" s="316"/>
      <c r="X176" s="316"/>
      <c r="Y176" s="316"/>
      <c r="Z176" s="316"/>
      <c r="AA176" s="316"/>
      <c r="AB176" s="323"/>
      <c r="AU176" s="324" t="s">
        <v>180</v>
      </c>
      <c r="AV176" s="324" t="s">
        <v>86</v>
      </c>
      <c r="AW176" s="116" t="s">
        <v>86</v>
      </c>
      <c r="AX176" s="116" t="s">
        <v>31</v>
      </c>
      <c r="AY176" s="116" t="s">
        <v>81</v>
      </c>
      <c r="AZ176" s="324" t="s">
        <v>172</v>
      </c>
    </row>
    <row r="177" spans="2:66" s="112" customFormat="1" ht="22.6" customHeight="1" x14ac:dyDescent="0.35">
      <c r="B177" s="187"/>
      <c r="C177" s="288" t="s">
        <v>243</v>
      </c>
      <c r="D177" s="288" t="s">
        <v>173</v>
      </c>
      <c r="E177" s="289" t="s">
        <v>244</v>
      </c>
      <c r="F177" s="290" t="s">
        <v>245</v>
      </c>
      <c r="G177" s="290"/>
      <c r="H177" s="290"/>
      <c r="I177" s="290"/>
      <c r="J177" s="291" t="s">
        <v>176</v>
      </c>
      <c r="K177" s="292">
        <v>57.889000000000003</v>
      </c>
      <c r="L177" s="293"/>
      <c r="M177" s="293"/>
      <c r="N177" s="294">
        <f>ROUND(L177*K177,2)</f>
        <v>0</v>
      </c>
      <c r="O177" s="294"/>
      <c r="P177" s="294"/>
      <c r="Q177" s="294"/>
      <c r="R177" s="114" t="s">
        <v>2286</v>
      </c>
      <c r="S177" s="192"/>
      <c r="U177" s="295" t="s">
        <v>5</v>
      </c>
      <c r="V177" s="300" t="s">
        <v>39</v>
      </c>
      <c r="W177" s="301">
        <v>1.7999999999999999E-2</v>
      </c>
      <c r="X177" s="301">
        <f>W177*K177</f>
        <v>1.0420019999999999</v>
      </c>
      <c r="Y177" s="301">
        <v>0</v>
      </c>
      <c r="Z177" s="301">
        <f>Y177*K177</f>
        <v>0</v>
      </c>
      <c r="AA177" s="301">
        <v>0</v>
      </c>
      <c r="AB177" s="302">
        <f>AA177*K177</f>
        <v>0</v>
      </c>
      <c r="AS177" s="172" t="s">
        <v>177</v>
      </c>
      <c r="AU177" s="172" t="s">
        <v>173</v>
      </c>
      <c r="AV177" s="172" t="s">
        <v>86</v>
      </c>
      <c r="AZ177" s="172" t="s">
        <v>172</v>
      </c>
      <c r="BF177" s="299">
        <f>IF(V177="základní",N177,0)</f>
        <v>0</v>
      </c>
      <c r="BG177" s="299">
        <f>IF(V177="snížená",N177,0)</f>
        <v>0</v>
      </c>
      <c r="BH177" s="299">
        <f>IF(V177="zákl. přenesená",N177,0)</f>
        <v>0</v>
      </c>
      <c r="BI177" s="299">
        <f>IF(V177="sníž. přenesená",N177,0)</f>
        <v>0</v>
      </c>
      <c r="BJ177" s="299">
        <f>IF(V177="nulová",N177,0)</f>
        <v>0</v>
      </c>
      <c r="BK177" s="172" t="s">
        <v>81</v>
      </c>
      <c r="BL177" s="299">
        <f>ROUND(L177*K177,2)</f>
        <v>0</v>
      </c>
      <c r="BM177" s="172" t="s">
        <v>177</v>
      </c>
      <c r="BN177" s="172" t="s">
        <v>246</v>
      </c>
    </row>
    <row r="178" spans="2:66" s="115" customFormat="1" ht="22.6" customHeight="1" x14ac:dyDescent="0.35">
      <c r="B178" s="303"/>
      <c r="C178" s="304"/>
      <c r="D178" s="304"/>
      <c r="E178" s="305" t="s">
        <v>5</v>
      </c>
      <c r="F178" s="306" t="s">
        <v>200</v>
      </c>
      <c r="G178" s="307"/>
      <c r="H178" s="307"/>
      <c r="I178" s="307"/>
      <c r="J178" s="304"/>
      <c r="K178" s="308" t="s">
        <v>5</v>
      </c>
      <c r="L178" s="304"/>
      <c r="M178" s="304"/>
      <c r="N178" s="304"/>
      <c r="O178" s="304"/>
      <c r="P178" s="304"/>
      <c r="Q178" s="304"/>
      <c r="S178" s="309"/>
      <c r="U178" s="310"/>
      <c r="V178" s="304"/>
      <c r="W178" s="304"/>
      <c r="X178" s="304"/>
      <c r="Y178" s="304"/>
      <c r="Z178" s="304"/>
      <c r="AA178" s="304"/>
      <c r="AB178" s="311"/>
      <c r="AU178" s="312" t="s">
        <v>180</v>
      </c>
      <c r="AV178" s="312" t="s">
        <v>86</v>
      </c>
      <c r="AW178" s="115" t="s">
        <v>81</v>
      </c>
      <c r="AX178" s="115" t="s">
        <v>31</v>
      </c>
      <c r="AY178" s="115" t="s">
        <v>74</v>
      </c>
      <c r="AZ178" s="312" t="s">
        <v>172</v>
      </c>
    </row>
    <row r="179" spans="2:66" s="115" customFormat="1" ht="22.6" customHeight="1" x14ac:dyDescent="0.35">
      <c r="B179" s="303"/>
      <c r="C179" s="304"/>
      <c r="D179" s="304"/>
      <c r="E179" s="305" t="s">
        <v>5</v>
      </c>
      <c r="F179" s="313" t="s">
        <v>201</v>
      </c>
      <c r="G179" s="314"/>
      <c r="H179" s="314"/>
      <c r="I179" s="314"/>
      <c r="J179" s="304"/>
      <c r="K179" s="308" t="s">
        <v>5</v>
      </c>
      <c r="L179" s="304"/>
      <c r="M179" s="304"/>
      <c r="N179" s="304"/>
      <c r="O179" s="304"/>
      <c r="P179" s="304"/>
      <c r="Q179" s="304"/>
      <c r="S179" s="309"/>
      <c r="U179" s="310"/>
      <c r="V179" s="304"/>
      <c r="W179" s="304"/>
      <c r="X179" s="304"/>
      <c r="Y179" s="304"/>
      <c r="Z179" s="304"/>
      <c r="AA179" s="304"/>
      <c r="AB179" s="311"/>
      <c r="AU179" s="312" t="s">
        <v>180</v>
      </c>
      <c r="AV179" s="312" t="s">
        <v>86</v>
      </c>
      <c r="AW179" s="115" t="s">
        <v>81</v>
      </c>
      <c r="AX179" s="115" t="s">
        <v>31</v>
      </c>
      <c r="AY179" s="115" t="s">
        <v>74</v>
      </c>
      <c r="AZ179" s="312" t="s">
        <v>172</v>
      </c>
    </row>
    <row r="180" spans="2:66" s="116" customFormat="1" ht="22.6" customHeight="1" x14ac:dyDescent="0.35">
      <c r="B180" s="315"/>
      <c r="C180" s="316"/>
      <c r="D180" s="316"/>
      <c r="E180" s="317" t="s">
        <v>5</v>
      </c>
      <c r="F180" s="318" t="s">
        <v>247</v>
      </c>
      <c r="G180" s="319"/>
      <c r="H180" s="319"/>
      <c r="I180" s="319"/>
      <c r="J180" s="316"/>
      <c r="K180" s="320">
        <v>13.44</v>
      </c>
      <c r="L180" s="316"/>
      <c r="M180" s="316"/>
      <c r="N180" s="316"/>
      <c r="O180" s="316"/>
      <c r="P180" s="316"/>
      <c r="Q180" s="316"/>
      <c r="S180" s="321"/>
      <c r="U180" s="322"/>
      <c r="V180" s="316"/>
      <c r="W180" s="316"/>
      <c r="X180" s="316"/>
      <c r="Y180" s="316"/>
      <c r="Z180" s="316"/>
      <c r="AA180" s="316"/>
      <c r="AB180" s="323"/>
      <c r="AU180" s="324" t="s">
        <v>180</v>
      </c>
      <c r="AV180" s="324" t="s">
        <v>86</v>
      </c>
      <c r="AW180" s="116" t="s">
        <v>86</v>
      </c>
      <c r="AX180" s="116" t="s">
        <v>31</v>
      </c>
      <c r="AY180" s="116" t="s">
        <v>74</v>
      </c>
      <c r="AZ180" s="324" t="s">
        <v>172</v>
      </c>
    </row>
    <row r="181" spans="2:66" s="116" customFormat="1" ht="22.6" customHeight="1" x14ac:dyDescent="0.35">
      <c r="B181" s="315"/>
      <c r="C181" s="316"/>
      <c r="D181" s="316"/>
      <c r="E181" s="317" t="s">
        <v>5</v>
      </c>
      <c r="F181" s="318" t="s">
        <v>248</v>
      </c>
      <c r="G181" s="319"/>
      <c r="H181" s="319"/>
      <c r="I181" s="319"/>
      <c r="J181" s="316"/>
      <c r="K181" s="320">
        <v>5.125</v>
      </c>
      <c r="L181" s="316"/>
      <c r="M181" s="316"/>
      <c r="N181" s="316"/>
      <c r="O181" s="316"/>
      <c r="P181" s="316"/>
      <c r="Q181" s="316"/>
      <c r="S181" s="321"/>
      <c r="U181" s="322"/>
      <c r="V181" s="316"/>
      <c r="W181" s="316"/>
      <c r="X181" s="316"/>
      <c r="Y181" s="316"/>
      <c r="Z181" s="316"/>
      <c r="AA181" s="316"/>
      <c r="AB181" s="323"/>
      <c r="AU181" s="324" t="s">
        <v>180</v>
      </c>
      <c r="AV181" s="324" t="s">
        <v>86</v>
      </c>
      <c r="AW181" s="116" t="s">
        <v>86</v>
      </c>
      <c r="AX181" s="116" t="s">
        <v>31</v>
      </c>
      <c r="AY181" s="116" t="s">
        <v>74</v>
      </c>
      <c r="AZ181" s="324" t="s">
        <v>172</v>
      </c>
    </row>
    <row r="182" spans="2:66" s="116" customFormat="1" ht="22.6" customHeight="1" x14ac:dyDescent="0.35">
      <c r="B182" s="315"/>
      <c r="C182" s="316"/>
      <c r="D182" s="316"/>
      <c r="E182" s="317" t="s">
        <v>5</v>
      </c>
      <c r="F182" s="318" t="s">
        <v>249</v>
      </c>
      <c r="G182" s="319"/>
      <c r="H182" s="319"/>
      <c r="I182" s="319"/>
      <c r="J182" s="316"/>
      <c r="K182" s="320">
        <v>14.574</v>
      </c>
      <c r="L182" s="316"/>
      <c r="M182" s="316"/>
      <c r="N182" s="316"/>
      <c r="O182" s="316"/>
      <c r="P182" s="316"/>
      <c r="Q182" s="316"/>
      <c r="S182" s="321"/>
      <c r="U182" s="322"/>
      <c r="V182" s="316"/>
      <c r="W182" s="316"/>
      <c r="X182" s="316"/>
      <c r="Y182" s="316"/>
      <c r="Z182" s="316"/>
      <c r="AA182" s="316"/>
      <c r="AB182" s="323"/>
      <c r="AU182" s="324" t="s">
        <v>180</v>
      </c>
      <c r="AV182" s="324" t="s">
        <v>86</v>
      </c>
      <c r="AW182" s="116" t="s">
        <v>86</v>
      </c>
      <c r="AX182" s="116" t="s">
        <v>31</v>
      </c>
      <c r="AY182" s="116" t="s">
        <v>74</v>
      </c>
      <c r="AZ182" s="324" t="s">
        <v>172</v>
      </c>
    </row>
    <row r="183" spans="2:66" s="119" customFormat="1" ht="22.6" customHeight="1" x14ac:dyDescent="0.35">
      <c r="B183" s="344"/>
      <c r="C183" s="345"/>
      <c r="D183" s="345"/>
      <c r="E183" s="346" t="s">
        <v>5</v>
      </c>
      <c r="F183" s="347" t="s">
        <v>250</v>
      </c>
      <c r="G183" s="348"/>
      <c r="H183" s="348"/>
      <c r="I183" s="348"/>
      <c r="J183" s="345"/>
      <c r="K183" s="349">
        <v>33.139000000000003</v>
      </c>
      <c r="L183" s="345"/>
      <c r="M183" s="345"/>
      <c r="N183" s="345"/>
      <c r="O183" s="345"/>
      <c r="P183" s="345"/>
      <c r="Q183" s="345"/>
      <c r="S183" s="350"/>
      <c r="U183" s="351"/>
      <c r="V183" s="345"/>
      <c r="W183" s="345"/>
      <c r="X183" s="345"/>
      <c r="Y183" s="345"/>
      <c r="Z183" s="345"/>
      <c r="AA183" s="345"/>
      <c r="AB183" s="352"/>
      <c r="AU183" s="353" t="s">
        <v>180</v>
      </c>
      <c r="AV183" s="353" t="s">
        <v>86</v>
      </c>
      <c r="AW183" s="119" t="s">
        <v>190</v>
      </c>
      <c r="AX183" s="119" t="s">
        <v>31</v>
      </c>
      <c r="AY183" s="119" t="s">
        <v>74</v>
      </c>
      <c r="AZ183" s="353" t="s">
        <v>172</v>
      </c>
    </row>
    <row r="184" spans="2:66" s="115" customFormat="1" ht="22.6" customHeight="1" x14ac:dyDescent="0.35">
      <c r="B184" s="303"/>
      <c r="C184" s="304"/>
      <c r="D184" s="304"/>
      <c r="E184" s="305" t="s">
        <v>5</v>
      </c>
      <c r="F184" s="313" t="s">
        <v>251</v>
      </c>
      <c r="G184" s="314"/>
      <c r="H184" s="314"/>
      <c r="I184" s="314"/>
      <c r="J184" s="304"/>
      <c r="K184" s="308" t="s">
        <v>5</v>
      </c>
      <c r="L184" s="304"/>
      <c r="M184" s="304"/>
      <c r="N184" s="304"/>
      <c r="O184" s="304"/>
      <c r="P184" s="304"/>
      <c r="Q184" s="304"/>
      <c r="S184" s="309"/>
      <c r="U184" s="310"/>
      <c r="V184" s="304"/>
      <c r="W184" s="304"/>
      <c r="X184" s="304"/>
      <c r="Y184" s="304"/>
      <c r="Z184" s="304"/>
      <c r="AA184" s="304"/>
      <c r="AB184" s="311"/>
      <c r="AU184" s="312" t="s">
        <v>180</v>
      </c>
      <c r="AV184" s="312" t="s">
        <v>86</v>
      </c>
      <c r="AW184" s="115" t="s">
        <v>81</v>
      </c>
      <c r="AX184" s="115" t="s">
        <v>31</v>
      </c>
      <c r="AY184" s="115" t="s">
        <v>74</v>
      </c>
      <c r="AZ184" s="312" t="s">
        <v>172</v>
      </c>
    </row>
    <row r="185" spans="2:66" s="116" customFormat="1" ht="22.6" customHeight="1" x14ac:dyDescent="0.35">
      <c r="B185" s="315"/>
      <c r="C185" s="316"/>
      <c r="D185" s="316"/>
      <c r="E185" s="317" t="s">
        <v>5</v>
      </c>
      <c r="F185" s="318" t="s">
        <v>252</v>
      </c>
      <c r="G185" s="319"/>
      <c r="H185" s="319"/>
      <c r="I185" s="319"/>
      <c r="J185" s="316"/>
      <c r="K185" s="320">
        <v>24.75</v>
      </c>
      <c r="L185" s="316"/>
      <c r="M185" s="316"/>
      <c r="N185" s="316"/>
      <c r="O185" s="316"/>
      <c r="P185" s="316"/>
      <c r="Q185" s="316"/>
      <c r="S185" s="321"/>
      <c r="U185" s="322"/>
      <c r="V185" s="316"/>
      <c r="W185" s="316"/>
      <c r="X185" s="316"/>
      <c r="Y185" s="316"/>
      <c r="Z185" s="316"/>
      <c r="AA185" s="316"/>
      <c r="AB185" s="323"/>
      <c r="AU185" s="324" t="s">
        <v>180</v>
      </c>
      <c r="AV185" s="324" t="s">
        <v>86</v>
      </c>
      <c r="AW185" s="116" t="s">
        <v>86</v>
      </c>
      <c r="AX185" s="116" t="s">
        <v>31</v>
      </c>
      <c r="AY185" s="116" t="s">
        <v>74</v>
      </c>
      <c r="AZ185" s="324" t="s">
        <v>172</v>
      </c>
    </row>
    <row r="186" spans="2:66" s="117" customFormat="1" ht="22.6" customHeight="1" x14ac:dyDescent="0.35">
      <c r="B186" s="325"/>
      <c r="C186" s="326"/>
      <c r="D186" s="326"/>
      <c r="E186" s="327" t="s">
        <v>5</v>
      </c>
      <c r="F186" s="328" t="s">
        <v>189</v>
      </c>
      <c r="G186" s="329"/>
      <c r="H186" s="329"/>
      <c r="I186" s="329"/>
      <c r="J186" s="326"/>
      <c r="K186" s="330">
        <v>57.889000000000003</v>
      </c>
      <c r="L186" s="326"/>
      <c r="M186" s="326"/>
      <c r="N186" s="326"/>
      <c r="O186" s="326"/>
      <c r="P186" s="326"/>
      <c r="Q186" s="326"/>
      <c r="S186" s="331"/>
      <c r="U186" s="332"/>
      <c r="V186" s="326"/>
      <c r="W186" s="326"/>
      <c r="X186" s="326"/>
      <c r="Y186" s="326"/>
      <c r="Z186" s="326"/>
      <c r="AA186" s="326"/>
      <c r="AB186" s="333"/>
      <c r="AU186" s="334" t="s">
        <v>180</v>
      </c>
      <c r="AV186" s="334" t="s">
        <v>86</v>
      </c>
      <c r="AW186" s="117" t="s">
        <v>177</v>
      </c>
      <c r="AX186" s="117" t="s">
        <v>31</v>
      </c>
      <c r="AY186" s="117" t="s">
        <v>81</v>
      </c>
      <c r="AZ186" s="334" t="s">
        <v>172</v>
      </c>
    </row>
    <row r="187" spans="2:66" s="112" customFormat="1" ht="31.6" customHeight="1" x14ac:dyDescent="0.35">
      <c r="B187" s="187"/>
      <c r="C187" s="288" t="s">
        <v>253</v>
      </c>
      <c r="D187" s="288" t="s">
        <v>173</v>
      </c>
      <c r="E187" s="289" t="s">
        <v>254</v>
      </c>
      <c r="F187" s="290" t="s">
        <v>255</v>
      </c>
      <c r="G187" s="290"/>
      <c r="H187" s="290"/>
      <c r="I187" s="290"/>
      <c r="J187" s="291" t="s">
        <v>193</v>
      </c>
      <c r="K187" s="292">
        <v>21</v>
      </c>
      <c r="L187" s="293"/>
      <c r="M187" s="293"/>
      <c r="N187" s="294">
        <f>ROUND(L187*K187,2)</f>
        <v>0</v>
      </c>
      <c r="O187" s="294"/>
      <c r="P187" s="294"/>
      <c r="Q187" s="294"/>
      <c r="R187" s="114" t="s">
        <v>5</v>
      </c>
      <c r="S187" s="192"/>
      <c r="U187" s="295" t="s">
        <v>5</v>
      </c>
      <c r="V187" s="300" t="s">
        <v>39</v>
      </c>
      <c r="W187" s="301">
        <v>0.214</v>
      </c>
      <c r="X187" s="301">
        <f>W187*K187</f>
        <v>4.4939999999999998</v>
      </c>
      <c r="Y187" s="301">
        <v>0</v>
      </c>
      <c r="Z187" s="301">
        <f>Y187*K187</f>
        <v>0</v>
      </c>
      <c r="AA187" s="301">
        <v>0</v>
      </c>
      <c r="AB187" s="302">
        <f>AA187*K187</f>
        <v>0</v>
      </c>
      <c r="AS187" s="172" t="s">
        <v>177</v>
      </c>
      <c r="AU187" s="172" t="s">
        <v>173</v>
      </c>
      <c r="AV187" s="172" t="s">
        <v>86</v>
      </c>
      <c r="AZ187" s="172" t="s">
        <v>172</v>
      </c>
      <c r="BF187" s="299">
        <f>IF(V187="základní",N187,0)</f>
        <v>0</v>
      </c>
      <c r="BG187" s="299">
        <f>IF(V187="snížená",N187,0)</f>
        <v>0</v>
      </c>
      <c r="BH187" s="299">
        <f>IF(V187="zákl. přenesená",N187,0)</f>
        <v>0</v>
      </c>
      <c r="BI187" s="299">
        <f>IF(V187="sníž. přenesená",N187,0)</f>
        <v>0</v>
      </c>
      <c r="BJ187" s="299">
        <f>IF(V187="nulová",N187,0)</f>
        <v>0</v>
      </c>
      <c r="BK187" s="172" t="s">
        <v>81</v>
      </c>
      <c r="BL187" s="299">
        <f>ROUND(L187*K187,2)</f>
        <v>0</v>
      </c>
      <c r="BM187" s="172" t="s">
        <v>177</v>
      </c>
      <c r="BN187" s="172" t="s">
        <v>256</v>
      </c>
    </row>
    <row r="188" spans="2:66" s="115" customFormat="1" ht="22.6" customHeight="1" x14ac:dyDescent="0.35">
      <c r="B188" s="303"/>
      <c r="C188" s="304"/>
      <c r="D188" s="304"/>
      <c r="E188" s="305" t="s">
        <v>5</v>
      </c>
      <c r="F188" s="306" t="s">
        <v>235</v>
      </c>
      <c r="G188" s="307"/>
      <c r="H188" s="307"/>
      <c r="I188" s="307"/>
      <c r="J188" s="304"/>
      <c r="K188" s="308" t="s">
        <v>5</v>
      </c>
      <c r="L188" s="304"/>
      <c r="M188" s="304"/>
      <c r="N188" s="304"/>
      <c r="O188" s="304"/>
      <c r="P188" s="304"/>
      <c r="Q188" s="304"/>
      <c r="S188" s="309"/>
      <c r="U188" s="310"/>
      <c r="V188" s="304"/>
      <c r="W188" s="304"/>
      <c r="X188" s="304"/>
      <c r="Y188" s="304"/>
      <c r="Z188" s="304"/>
      <c r="AA188" s="304"/>
      <c r="AB188" s="311"/>
      <c r="AU188" s="312" t="s">
        <v>180</v>
      </c>
      <c r="AV188" s="312" t="s">
        <v>86</v>
      </c>
      <c r="AW188" s="115" t="s">
        <v>81</v>
      </c>
      <c r="AX188" s="115" t="s">
        <v>31</v>
      </c>
      <c r="AY188" s="115" t="s">
        <v>74</v>
      </c>
      <c r="AZ188" s="312" t="s">
        <v>172</v>
      </c>
    </row>
    <row r="189" spans="2:66" s="115" customFormat="1" ht="22.6" customHeight="1" x14ac:dyDescent="0.35">
      <c r="B189" s="303"/>
      <c r="C189" s="304"/>
      <c r="D189" s="304"/>
      <c r="E189" s="305" t="s">
        <v>5</v>
      </c>
      <c r="F189" s="313" t="s">
        <v>209</v>
      </c>
      <c r="G189" s="314"/>
      <c r="H189" s="314"/>
      <c r="I189" s="314"/>
      <c r="J189" s="304"/>
      <c r="K189" s="308" t="s">
        <v>5</v>
      </c>
      <c r="L189" s="304"/>
      <c r="M189" s="304"/>
      <c r="N189" s="304"/>
      <c r="O189" s="304"/>
      <c r="P189" s="304"/>
      <c r="Q189" s="304"/>
      <c r="S189" s="309"/>
      <c r="U189" s="310"/>
      <c r="V189" s="304"/>
      <c r="W189" s="304"/>
      <c r="X189" s="304"/>
      <c r="Y189" s="304"/>
      <c r="Z189" s="304"/>
      <c r="AA189" s="304"/>
      <c r="AB189" s="311"/>
      <c r="AU189" s="312" t="s">
        <v>180</v>
      </c>
      <c r="AV189" s="312" t="s">
        <v>86</v>
      </c>
      <c r="AW189" s="115" t="s">
        <v>81</v>
      </c>
      <c r="AX189" s="115" t="s">
        <v>31</v>
      </c>
      <c r="AY189" s="115" t="s">
        <v>74</v>
      </c>
      <c r="AZ189" s="312" t="s">
        <v>172</v>
      </c>
    </row>
    <row r="190" spans="2:66" s="115" customFormat="1" ht="22.6" customHeight="1" x14ac:dyDescent="0.35">
      <c r="B190" s="303"/>
      <c r="C190" s="304"/>
      <c r="D190" s="304"/>
      <c r="E190" s="305" t="s">
        <v>5</v>
      </c>
      <c r="F190" s="313" t="s">
        <v>257</v>
      </c>
      <c r="G190" s="314"/>
      <c r="H190" s="314"/>
      <c r="I190" s="314"/>
      <c r="J190" s="304"/>
      <c r="K190" s="308" t="s">
        <v>5</v>
      </c>
      <c r="L190" s="304"/>
      <c r="M190" s="304"/>
      <c r="N190" s="304"/>
      <c r="O190" s="304"/>
      <c r="P190" s="304"/>
      <c r="Q190" s="304"/>
      <c r="S190" s="309"/>
      <c r="U190" s="310"/>
      <c r="V190" s="304"/>
      <c r="W190" s="304"/>
      <c r="X190" s="304"/>
      <c r="Y190" s="304"/>
      <c r="Z190" s="304"/>
      <c r="AA190" s="304"/>
      <c r="AB190" s="311"/>
      <c r="AU190" s="312" t="s">
        <v>180</v>
      </c>
      <c r="AV190" s="312" t="s">
        <v>86</v>
      </c>
      <c r="AW190" s="115" t="s">
        <v>81</v>
      </c>
      <c r="AX190" s="115" t="s">
        <v>31</v>
      </c>
      <c r="AY190" s="115" t="s">
        <v>74</v>
      </c>
      <c r="AZ190" s="312" t="s">
        <v>172</v>
      </c>
    </row>
    <row r="191" spans="2:66" s="115" customFormat="1" ht="22.6" customHeight="1" x14ac:dyDescent="0.35">
      <c r="B191" s="303"/>
      <c r="C191" s="304"/>
      <c r="D191" s="304"/>
      <c r="E191" s="305" t="s">
        <v>5</v>
      </c>
      <c r="F191" s="313" t="s">
        <v>258</v>
      </c>
      <c r="G191" s="314"/>
      <c r="H191" s="314"/>
      <c r="I191" s="314"/>
      <c r="J191" s="304"/>
      <c r="K191" s="308" t="s">
        <v>5</v>
      </c>
      <c r="L191" s="304"/>
      <c r="M191" s="304"/>
      <c r="N191" s="304"/>
      <c r="O191" s="304"/>
      <c r="P191" s="304"/>
      <c r="Q191" s="304"/>
      <c r="S191" s="309"/>
      <c r="U191" s="310"/>
      <c r="V191" s="304"/>
      <c r="W191" s="304"/>
      <c r="X191" s="304"/>
      <c r="Y191" s="304"/>
      <c r="Z191" s="304"/>
      <c r="AA191" s="304"/>
      <c r="AB191" s="311"/>
      <c r="AU191" s="312" t="s">
        <v>180</v>
      </c>
      <c r="AV191" s="312" t="s">
        <v>86</v>
      </c>
      <c r="AW191" s="115" t="s">
        <v>81</v>
      </c>
      <c r="AX191" s="115" t="s">
        <v>31</v>
      </c>
      <c r="AY191" s="115" t="s">
        <v>74</v>
      </c>
      <c r="AZ191" s="312" t="s">
        <v>172</v>
      </c>
    </row>
    <row r="192" spans="2:66" s="116" customFormat="1" ht="22.6" customHeight="1" x14ac:dyDescent="0.35">
      <c r="B192" s="315"/>
      <c r="C192" s="316"/>
      <c r="D192" s="316"/>
      <c r="E192" s="317" t="s">
        <v>5</v>
      </c>
      <c r="F192" s="318" t="s">
        <v>259</v>
      </c>
      <c r="G192" s="319"/>
      <c r="H192" s="319"/>
      <c r="I192" s="319"/>
      <c r="J192" s="316"/>
      <c r="K192" s="320">
        <v>21</v>
      </c>
      <c r="L192" s="316"/>
      <c r="M192" s="316"/>
      <c r="N192" s="316"/>
      <c r="O192" s="316"/>
      <c r="P192" s="316"/>
      <c r="Q192" s="316"/>
      <c r="S192" s="321"/>
      <c r="U192" s="322"/>
      <c r="V192" s="316"/>
      <c r="W192" s="316"/>
      <c r="X192" s="316"/>
      <c r="Y192" s="316"/>
      <c r="Z192" s="316"/>
      <c r="AA192" s="316"/>
      <c r="AB192" s="323"/>
      <c r="AU192" s="324" t="s">
        <v>180</v>
      </c>
      <c r="AV192" s="324" t="s">
        <v>86</v>
      </c>
      <c r="AW192" s="116" t="s">
        <v>86</v>
      </c>
      <c r="AX192" s="116" t="s">
        <v>31</v>
      </c>
      <c r="AY192" s="116" t="s">
        <v>81</v>
      </c>
      <c r="AZ192" s="324" t="s">
        <v>172</v>
      </c>
    </row>
    <row r="193" spans="2:66" s="113" customFormat="1" ht="29.8" customHeight="1" x14ac:dyDescent="0.35">
      <c r="B193" s="274"/>
      <c r="C193" s="275"/>
      <c r="D193" s="285" t="s">
        <v>136</v>
      </c>
      <c r="E193" s="285"/>
      <c r="F193" s="285"/>
      <c r="G193" s="285"/>
      <c r="H193" s="285"/>
      <c r="I193" s="285"/>
      <c r="J193" s="285"/>
      <c r="K193" s="285"/>
      <c r="L193" s="285"/>
      <c r="M193" s="285"/>
      <c r="N193" s="286">
        <f>BL193</f>
        <v>0</v>
      </c>
      <c r="O193" s="287"/>
      <c r="P193" s="287"/>
      <c r="Q193" s="287"/>
      <c r="S193" s="278"/>
      <c r="U193" s="279"/>
      <c r="V193" s="275"/>
      <c r="W193" s="275"/>
      <c r="X193" s="280">
        <f>SUM(X194:X211)</f>
        <v>15.284595000000001</v>
      </c>
      <c r="Y193" s="275"/>
      <c r="Z193" s="280">
        <f>SUM(Z194:Z211)</f>
        <v>6.415825E-2</v>
      </c>
      <c r="AA193" s="275"/>
      <c r="AB193" s="281">
        <f>SUM(AB194:AB211)</f>
        <v>0</v>
      </c>
      <c r="AS193" s="282" t="s">
        <v>81</v>
      </c>
      <c r="AU193" s="283" t="s">
        <v>73</v>
      </c>
      <c r="AV193" s="283" t="s">
        <v>81</v>
      </c>
      <c r="AZ193" s="282" t="s">
        <v>172</v>
      </c>
      <c r="BL193" s="284">
        <f>SUM(BL194:BL211)</f>
        <v>0</v>
      </c>
    </row>
    <row r="194" spans="2:66" s="112" customFormat="1" ht="31.6" customHeight="1" x14ac:dyDescent="0.35">
      <c r="B194" s="187"/>
      <c r="C194" s="288" t="s">
        <v>260</v>
      </c>
      <c r="D194" s="288" t="s">
        <v>173</v>
      </c>
      <c r="E194" s="289" t="s">
        <v>261</v>
      </c>
      <c r="F194" s="290" t="s">
        <v>262</v>
      </c>
      <c r="G194" s="290"/>
      <c r="H194" s="290"/>
      <c r="I194" s="290"/>
      <c r="J194" s="291" t="s">
        <v>198</v>
      </c>
      <c r="K194" s="292">
        <v>4.4249999999999998</v>
      </c>
      <c r="L194" s="293"/>
      <c r="M194" s="293"/>
      <c r="N194" s="294">
        <f>ROUND(L194*K194,2)</f>
        <v>0</v>
      </c>
      <c r="O194" s="294"/>
      <c r="P194" s="294"/>
      <c r="Q194" s="294"/>
      <c r="R194" s="114" t="s">
        <v>2286</v>
      </c>
      <c r="S194" s="192"/>
      <c r="U194" s="295" t="s">
        <v>5</v>
      </c>
      <c r="V194" s="300" t="s">
        <v>39</v>
      </c>
      <c r="W194" s="301">
        <v>0.76</v>
      </c>
      <c r="X194" s="301">
        <f>W194*K194</f>
        <v>3.363</v>
      </c>
      <c r="Y194" s="301">
        <v>0</v>
      </c>
      <c r="Z194" s="301">
        <f>Y194*K194</f>
        <v>0</v>
      </c>
      <c r="AA194" s="301">
        <v>0</v>
      </c>
      <c r="AB194" s="302">
        <f>AA194*K194</f>
        <v>0</v>
      </c>
      <c r="AS194" s="172" t="s">
        <v>177</v>
      </c>
      <c r="AU194" s="172" t="s">
        <v>173</v>
      </c>
      <c r="AV194" s="172" t="s">
        <v>86</v>
      </c>
      <c r="AZ194" s="172" t="s">
        <v>172</v>
      </c>
      <c r="BF194" s="299">
        <f>IF(V194="základní",N194,0)</f>
        <v>0</v>
      </c>
      <c r="BG194" s="299">
        <f>IF(V194="snížená",N194,0)</f>
        <v>0</v>
      </c>
      <c r="BH194" s="299">
        <f>IF(V194="zákl. přenesená",N194,0)</f>
        <v>0</v>
      </c>
      <c r="BI194" s="299">
        <f>IF(V194="sníž. přenesená",N194,0)</f>
        <v>0</v>
      </c>
      <c r="BJ194" s="299">
        <f>IF(V194="nulová",N194,0)</f>
        <v>0</v>
      </c>
      <c r="BK194" s="172" t="s">
        <v>81</v>
      </c>
      <c r="BL194" s="299">
        <f>ROUND(L194*K194,2)</f>
        <v>0</v>
      </c>
      <c r="BM194" s="172" t="s">
        <v>177</v>
      </c>
      <c r="BN194" s="172" t="s">
        <v>263</v>
      </c>
    </row>
    <row r="195" spans="2:66" s="115" customFormat="1" ht="22.6" customHeight="1" x14ac:dyDescent="0.35">
      <c r="B195" s="303"/>
      <c r="C195" s="304"/>
      <c r="D195" s="304"/>
      <c r="E195" s="305" t="s">
        <v>5</v>
      </c>
      <c r="F195" s="306" t="s">
        <v>234</v>
      </c>
      <c r="G195" s="307"/>
      <c r="H195" s="307"/>
      <c r="I195" s="307"/>
      <c r="J195" s="304"/>
      <c r="K195" s="308" t="s">
        <v>5</v>
      </c>
      <c r="L195" s="304"/>
      <c r="M195" s="304"/>
      <c r="N195" s="304"/>
      <c r="O195" s="304"/>
      <c r="P195" s="304"/>
      <c r="Q195" s="304"/>
      <c r="S195" s="309"/>
      <c r="U195" s="310"/>
      <c r="V195" s="304"/>
      <c r="W195" s="304"/>
      <c r="X195" s="304"/>
      <c r="Y195" s="304"/>
      <c r="Z195" s="304"/>
      <c r="AA195" s="304"/>
      <c r="AB195" s="311"/>
      <c r="AU195" s="312" t="s">
        <v>180</v>
      </c>
      <c r="AV195" s="312" t="s">
        <v>86</v>
      </c>
      <c r="AW195" s="115" t="s">
        <v>81</v>
      </c>
      <c r="AX195" s="115" t="s">
        <v>31</v>
      </c>
      <c r="AY195" s="115" t="s">
        <v>74</v>
      </c>
      <c r="AZ195" s="312" t="s">
        <v>172</v>
      </c>
    </row>
    <row r="196" spans="2:66" s="115" customFormat="1" ht="22.6" customHeight="1" x14ac:dyDescent="0.35">
      <c r="B196" s="303"/>
      <c r="C196" s="304"/>
      <c r="D196" s="304"/>
      <c r="E196" s="305" t="s">
        <v>5</v>
      </c>
      <c r="F196" s="313" t="s">
        <v>235</v>
      </c>
      <c r="G196" s="314"/>
      <c r="H196" s="314"/>
      <c r="I196" s="314"/>
      <c r="J196" s="304"/>
      <c r="K196" s="308" t="s">
        <v>5</v>
      </c>
      <c r="L196" s="304"/>
      <c r="M196" s="304"/>
      <c r="N196" s="304"/>
      <c r="O196" s="304"/>
      <c r="P196" s="304"/>
      <c r="Q196" s="304"/>
      <c r="S196" s="309"/>
      <c r="U196" s="310"/>
      <c r="V196" s="304"/>
      <c r="W196" s="304"/>
      <c r="X196" s="304"/>
      <c r="Y196" s="304"/>
      <c r="Z196" s="304"/>
      <c r="AA196" s="304"/>
      <c r="AB196" s="311"/>
      <c r="AU196" s="312" t="s">
        <v>180</v>
      </c>
      <c r="AV196" s="312" t="s">
        <v>86</v>
      </c>
      <c r="AW196" s="115" t="s">
        <v>81</v>
      </c>
      <c r="AX196" s="115" t="s">
        <v>31</v>
      </c>
      <c r="AY196" s="115" t="s">
        <v>74</v>
      </c>
      <c r="AZ196" s="312" t="s">
        <v>172</v>
      </c>
    </row>
    <row r="197" spans="2:66" s="116" customFormat="1" ht="22.6" customHeight="1" x14ac:dyDescent="0.35">
      <c r="B197" s="315"/>
      <c r="C197" s="316"/>
      <c r="D197" s="316"/>
      <c r="E197" s="317" t="s">
        <v>5</v>
      </c>
      <c r="F197" s="318" t="s">
        <v>236</v>
      </c>
      <c r="G197" s="319"/>
      <c r="H197" s="319"/>
      <c r="I197" s="319"/>
      <c r="J197" s="316"/>
      <c r="K197" s="320">
        <v>4.4249999999999998</v>
      </c>
      <c r="L197" s="316"/>
      <c r="M197" s="316"/>
      <c r="N197" s="316"/>
      <c r="O197" s="316"/>
      <c r="P197" s="316"/>
      <c r="Q197" s="316"/>
      <c r="S197" s="321"/>
      <c r="U197" s="322"/>
      <c r="V197" s="316"/>
      <c r="W197" s="316"/>
      <c r="X197" s="316"/>
      <c r="Y197" s="316"/>
      <c r="Z197" s="316"/>
      <c r="AA197" s="316"/>
      <c r="AB197" s="323"/>
      <c r="AU197" s="324" t="s">
        <v>180</v>
      </c>
      <c r="AV197" s="324" t="s">
        <v>86</v>
      </c>
      <c r="AW197" s="116" t="s">
        <v>86</v>
      </c>
      <c r="AX197" s="116" t="s">
        <v>31</v>
      </c>
      <c r="AY197" s="116" t="s">
        <v>81</v>
      </c>
      <c r="AZ197" s="324" t="s">
        <v>172</v>
      </c>
    </row>
    <row r="198" spans="2:66" s="112" customFormat="1" ht="44.2" customHeight="1" x14ac:dyDescent="0.35">
      <c r="B198" s="187"/>
      <c r="C198" s="288" t="s">
        <v>264</v>
      </c>
      <c r="D198" s="288" t="s">
        <v>173</v>
      </c>
      <c r="E198" s="289" t="s">
        <v>265</v>
      </c>
      <c r="F198" s="290" t="s">
        <v>266</v>
      </c>
      <c r="G198" s="290"/>
      <c r="H198" s="290"/>
      <c r="I198" s="290"/>
      <c r="J198" s="291" t="s">
        <v>176</v>
      </c>
      <c r="K198" s="292">
        <v>73.745000000000005</v>
      </c>
      <c r="L198" s="293"/>
      <c r="M198" s="293"/>
      <c r="N198" s="294">
        <f>ROUND(L198*K198,2)</f>
        <v>0</v>
      </c>
      <c r="O198" s="294"/>
      <c r="P198" s="294"/>
      <c r="Q198" s="294"/>
      <c r="R198" s="114" t="s">
        <v>2286</v>
      </c>
      <c r="S198" s="192"/>
      <c r="U198" s="295" t="s">
        <v>5</v>
      </c>
      <c r="V198" s="300" t="s">
        <v>39</v>
      </c>
      <c r="W198" s="301">
        <v>0.111</v>
      </c>
      <c r="X198" s="301">
        <f>W198*K198</f>
        <v>8.1856950000000008</v>
      </c>
      <c r="Y198" s="301">
        <v>2.7E-4</v>
      </c>
      <c r="Z198" s="301">
        <f>Y198*K198</f>
        <v>1.9911150000000002E-2</v>
      </c>
      <c r="AA198" s="301">
        <v>0</v>
      </c>
      <c r="AB198" s="302">
        <f>AA198*K198</f>
        <v>0</v>
      </c>
      <c r="AS198" s="172" t="s">
        <v>177</v>
      </c>
      <c r="AU198" s="172" t="s">
        <v>173</v>
      </c>
      <c r="AV198" s="172" t="s">
        <v>86</v>
      </c>
      <c r="AZ198" s="172" t="s">
        <v>172</v>
      </c>
      <c r="BF198" s="299">
        <f>IF(V198="základní",N198,0)</f>
        <v>0</v>
      </c>
      <c r="BG198" s="299">
        <f>IF(V198="snížená",N198,0)</f>
        <v>0</v>
      </c>
      <c r="BH198" s="299">
        <f>IF(V198="zákl. přenesená",N198,0)</f>
        <v>0</v>
      </c>
      <c r="BI198" s="299">
        <f>IF(V198="sníž. přenesená",N198,0)</f>
        <v>0</v>
      </c>
      <c r="BJ198" s="299">
        <f>IF(V198="nulová",N198,0)</f>
        <v>0</v>
      </c>
      <c r="BK198" s="172" t="s">
        <v>81</v>
      </c>
      <c r="BL198" s="299">
        <f>ROUND(L198*K198,2)</f>
        <v>0</v>
      </c>
      <c r="BM198" s="172" t="s">
        <v>177</v>
      </c>
      <c r="BN198" s="172" t="s">
        <v>267</v>
      </c>
    </row>
    <row r="199" spans="2:66" s="115" customFormat="1" ht="22.6" customHeight="1" x14ac:dyDescent="0.35">
      <c r="B199" s="303"/>
      <c r="C199" s="304"/>
      <c r="D199" s="304"/>
      <c r="E199" s="305" t="s">
        <v>5</v>
      </c>
      <c r="F199" s="306" t="s">
        <v>234</v>
      </c>
      <c r="G199" s="307"/>
      <c r="H199" s="307"/>
      <c r="I199" s="307"/>
      <c r="J199" s="304"/>
      <c r="K199" s="308" t="s">
        <v>5</v>
      </c>
      <c r="L199" s="304"/>
      <c r="M199" s="304"/>
      <c r="N199" s="304"/>
      <c r="O199" s="304"/>
      <c r="P199" s="304"/>
      <c r="Q199" s="304"/>
      <c r="S199" s="309"/>
      <c r="U199" s="310"/>
      <c r="V199" s="304"/>
      <c r="W199" s="304"/>
      <c r="X199" s="304"/>
      <c r="Y199" s="304"/>
      <c r="Z199" s="304"/>
      <c r="AA199" s="304"/>
      <c r="AB199" s="311"/>
      <c r="AU199" s="312" t="s">
        <v>180</v>
      </c>
      <c r="AV199" s="312" t="s">
        <v>86</v>
      </c>
      <c r="AW199" s="115" t="s">
        <v>81</v>
      </c>
      <c r="AX199" s="115" t="s">
        <v>31</v>
      </c>
      <c r="AY199" s="115" t="s">
        <v>74</v>
      </c>
      <c r="AZ199" s="312" t="s">
        <v>172</v>
      </c>
    </row>
    <row r="200" spans="2:66" s="115" customFormat="1" ht="22.6" customHeight="1" x14ac:dyDescent="0.35">
      <c r="B200" s="303"/>
      <c r="C200" s="304"/>
      <c r="D200" s="304"/>
      <c r="E200" s="305" t="s">
        <v>5</v>
      </c>
      <c r="F200" s="313" t="s">
        <v>235</v>
      </c>
      <c r="G200" s="314"/>
      <c r="H200" s="314"/>
      <c r="I200" s="314"/>
      <c r="J200" s="304"/>
      <c r="K200" s="308" t="s">
        <v>5</v>
      </c>
      <c r="L200" s="304"/>
      <c r="M200" s="304"/>
      <c r="N200" s="304"/>
      <c r="O200" s="304"/>
      <c r="P200" s="304"/>
      <c r="Q200" s="304"/>
      <c r="S200" s="309"/>
      <c r="U200" s="310"/>
      <c r="V200" s="304"/>
      <c r="W200" s="304"/>
      <c r="X200" s="304"/>
      <c r="Y200" s="304"/>
      <c r="Z200" s="304"/>
      <c r="AA200" s="304"/>
      <c r="AB200" s="311"/>
      <c r="AU200" s="312" t="s">
        <v>180</v>
      </c>
      <c r="AV200" s="312" t="s">
        <v>86</v>
      </c>
      <c r="AW200" s="115" t="s">
        <v>81</v>
      </c>
      <c r="AX200" s="115" t="s">
        <v>31</v>
      </c>
      <c r="AY200" s="115" t="s">
        <v>74</v>
      </c>
      <c r="AZ200" s="312" t="s">
        <v>172</v>
      </c>
    </row>
    <row r="201" spans="2:66" s="116" customFormat="1" ht="22.6" customHeight="1" x14ac:dyDescent="0.35">
      <c r="B201" s="315"/>
      <c r="C201" s="316"/>
      <c r="D201" s="316"/>
      <c r="E201" s="317" t="s">
        <v>5</v>
      </c>
      <c r="F201" s="318" t="s">
        <v>268</v>
      </c>
      <c r="G201" s="319"/>
      <c r="H201" s="319"/>
      <c r="I201" s="319"/>
      <c r="J201" s="316"/>
      <c r="K201" s="320">
        <v>73.745000000000005</v>
      </c>
      <c r="L201" s="316"/>
      <c r="M201" s="316"/>
      <c r="N201" s="316"/>
      <c r="O201" s="316"/>
      <c r="P201" s="316"/>
      <c r="Q201" s="316"/>
      <c r="S201" s="321"/>
      <c r="U201" s="322"/>
      <c r="V201" s="316"/>
      <c r="W201" s="316"/>
      <c r="X201" s="316"/>
      <c r="Y201" s="316"/>
      <c r="Z201" s="316"/>
      <c r="AA201" s="316"/>
      <c r="AB201" s="323"/>
      <c r="AU201" s="324" t="s">
        <v>180</v>
      </c>
      <c r="AV201" s="324" t="s">
        <v>86</v>
      </c>
      <c r="AW201" s="116" t="s">
        <v>86</v>
      </c>
      <c r="AX201" s="116" t="s">
        <v>31</v>
      </c>
      <c r="AY201" s="116" t="s">
        <v>81</v>
      </c>
      <c r="AZ201" s="324" t="s">
        <v>172</v>
      </c>
    </row>
    <row r="202" spans="2:66" s="112" customFormat="1" ht="22.6" customHeight="1" x14ac:dyDescent="0.35">
      <c r="B202" s="187"/>
      <c r="C202" s="337" t="s">
        <v>11</v>
      </c>
      <c r="D202" s="337" t="s">
        <v>238</v>
      </c>
      <c r="E202" s="338" t="s">
        <v>269</v>
      </c>
      <c r="F202" s="339" t="s">
        <v>270</v>
      </c>
      <c r="G202" s="339"/>
      <c r="H202" s="339"/>
      <c r="I202" s="339"/>
      <c r="J202" s="340" t="s">
        <v>176</v>
      </c>
      <c r="K202" s="341">
        <v>84.807000000000002</v>
      </c>
      <c r="L202" s="342"/>
      <c r="M202" s="342"/>
      <c r="N202" s="343">
        <f>ROUND(L202*K202,2)</f>
        <v>0</v>
      </c>
      <c r="O202" s="294"/>
      <c r="P202" s="294"/>
      <c r="Q202" s="294"/>
      <c r="R202" s="118" t="s">
        <v>5</v>
      </c>
      <c r="S202" s="192"/>
      <c r="U202" s="295" t="s">
        <v>5</v>
      </c>
      <c r="V202" s="300" t="s">
        <v>39</v>
      </c>
      <c r="W202" s="301">
        <v>0</v>
      </c>
      <c r="X202" s="301">
        <f>W202*K202</f>
        <v>0</v>
      </c>
      <c r="Y202" s="301">
        <v>4.0000000000000002E-4</v>
      </c>
      <c r="Z202" s="301">
        <f>Y202*K202</f>
        <v>3.3922800000000003E-2</v>
      </c>
      <c r="AA202" s="301">
        <v>0</v>
      </c>
      <c r="AB202" s="302">
        <f>AA202*K202</f>
        <v>0</v>
      </c>
      <c r="AS202" s="172" t="s">
        <v>224</v>
      </c>
      <c r="AU202" s="172" t="s">
        <v>238</v>
      </c>
      <c r="AV202" s="172" t="s">
        <v>86</v>
      </c>
      <c r="AZ202" s="172" t="s">
        <v>172</v>
      </c>
      <c r="BF202" s="299">
        <f>IF(V202="základní",N202,0)</f>
        <v>0</v>
      </c>
      <c r="BG202" s="299">
        <f>IF(V202="snížená",N202,0)</f>
        <v>0</v>
      </c>
      <c r="BH202" s="299">
        <f>IF(V202="zákl. přenesená",N202,0)</f>
        <v>0</v>
      </c>
      <c r="BI202" s="299">
        <f>IF(V202="sníž. přenesená",N202,0)</f>
        <v>0</v>
      </c>
      <c r="BJ202" s="299">
        <f>IF(V202="nulová",N202,0)</f>
        <v>0</v>
      </c>
      <c r="BK202" s="172" t="s">
        <v>81</v>
      </c>
      <c r="BL202" s="299">
        <f>ROUND(L202*K202,2)</f>
        <v>0</v>
      </c>
      <c r="BM202" s="172" t="s">
        <v>177</v>
      </c>
      <c r="BN202" s="172" t="s">
        <v>271</v>
      </c>
    </row>
    <row r="203" spans="2:66" s="116" customFormat="1" ht="22.6" customHeight="1" x14ac:dyDescent="0.35">
      <c r="B203" s="315"/>
      <c r="C203" s="316"/>
      <c r="D203" s="316"/>
      <c r="E203" s="317" t="s">
        <v>5</v>
      </c>
      <c r="F203" s="335" t="s">
        <v>272</v>
      </c>
      <c r="G203" s="336"/>
      <c r="H203" s="336"/>
      <c r="I203" s="336"/>
      <c r="J203" s="316"/>
      <c r="K203" s="320">
        <v>84.807000000000002</v>
      </c>
      <c r="L203" s="316"/>
      <c r="M203" s="316"/>
      <c r="N203" s="316"/>
      <c r="O203" s="316"/>
      <c r="P203" s="316"/>
      <c r="Q203" s="316"/>
      <c r="S203" s="321"/>
      <c r="U203" s="322"/>
      <c r="V203" s="316"/>
      <c r="W203" s="316"/>
      <c r="X203" s="316"/>
      <c r="Y203" s="316"/>
      <c r="Z203" s="316"/>
      <c r="AA203" s="316"/>
      <c r="AB203" s="323"/>
      <c r="AU203" s="324" t="s">
        <v>180</v>
      </c>
      <c r="AV203" s="324" t="s">
        <v>86</v>
      </c>
      <c r="AW203" s="116" t="s">
        <v>86</v>
      </c>
      <c r="AX203" s="116" t="s">
        <v>31</v>
      </c>
      <c r="AY203" s="116" t="s">
        <v>81</v>
      </c>
      <c r="AZ203" s="324" t="s">
        <v>172</v>
      </c>
    </row>
    <row r="204" spans="2:66" s="112" customFormat="1" ht="22.6" customHeight="1" x14ac:dyDescent="0.35">
      <c r="B204" s="187"/>
      <c r="C204" s="288" t="s">
        <v>273</v>
      </c>
      <c r="D204" s="288" t="s">
        <v>173</v>
      </c>
      <c r="E204" s="289" t="s">
        <v>274</v>
      </c>
      <c r="F204" s="290" t="s">
        <v>275</v>
      </c>
      <c r="G204" s="290"/>
      <c r="H204" s="290"/>
      <c r="I204" s="290"/>
      <c r="J204" s="291" t="s">
        <v>198</v>
      </c>
      <c r="K204" s="292">
        <v>1.4750000000000001</v>
      </c>
      <c r="L204" s="293"/>
      <c r="M204" s="293"/>
      <c r="N204" s="294">
        <f>ROUND(L204*K204,2)</f>
        <v>0</v>
      </c>
      <c r="O204" s="294"/>
      <c r="P204" s="294"/>
      <c r="Q204" s="294"/>
      <c r="R204" s="114" t="s">
        <v>2286</v>
      </c>
      <c r="S204" s="192"/>
      <c r="U204" s="295" t="s">
        <v>5</v>
      </c>
      <c r="V204" s="300" t="s">
        <v>39</v>
      </c>
      <c r="W204" s="301">
        <v>1.89</v>
      </c>
      <c r="X204" s="301">
        <f>W204*K204</f>
        <v>2.78775</v>
      </c>
      <c r="Y204" s="301">
        <v>0</v>
      </c>
      <c r="Z204" s="301">
        <f>Y204*K204</f>
        <v>0</v>
      </c>
      <c r="AA204" s="301">
        <v>0</v>
      </c>
      <c r="AB204" s="302">
        <f>AA204*K204</f>
        <v>0</v>
      </c>
      <c r="AS204" s="172" t="s">
        <v>177</v>
      </c>
      <c r="AU204" s="172" t="s">
        <v>173</v>
      </c>
      <c r="AV204" s="172" t="s">
        <v>86</v>
      </c>
      <c r="AZ204" s="172" t="s">
        <v>172</v>
      </c>
      <c r="BF204" s="299">
        <f>IF(V204="základní",N204,0)</f>
        <v>0</v>
      </c>
      <c r="BG204" s="299">
        <f>IF(V204="snížená",N204,0)</f>
        <v>0</v>
      </c>
      <c r="BH204" s="299">
        <f>IF(V204="zákl. přenesená",N204,0)</f>
        <v>0</v>
      </c>
      <c r="BI204" s="299">
        <f>IF(V204="sníž. přenesená",N204,0)</f>
        <v>0</v>
      </c>
      <c r="BJ204" s="299">
        <f>IF(V204="nulová",N204,0)</f>
        <v>0</v>
      </c>
      <c r="BK204" s="172" t="s">
        <v>81</v>
      </c>
      <c r="BL204" s="299">
        <f>ROUND(L204*K204,2)</f>
        <v>0</v>
      </c>
      <c r="BM204" s="172" t="s">
        <v>177</v>
      </c>
      <c r="BN204" s="172" t="s">
        <v>276</v>
      </c>
    </row>
    <row r="205" spans="2:66" s="115" customFormat="1" ht="22.6" customHeight="1" x14ac:dyDescent="0.35">
      <c r="B205" s="303"/>
      <c r="C205" s="304"/>
      <c r="D205" s="304"/>
      <c r="E205" s="305" t="s">
        <v>5</v>
      </c>
      <c r="F205" s="306" t="s">
        <v>234</v>
      </c>
      <c r="G205" s="307"/>
      <c r="H205" s="307"/>
      <c r="I205" s="307"/>
      <c r="J205" s="304"/>
      <c r="K205" s="308" t="s">
        <v>5</v>
      </c>
      <c r="L205" s="304"/>
      <c r="M205" s="304"/>
      <c r="N205" s="304"/>
      <c r="O205" s="304"/>
      <c r="P205" s="304"/>
      <c r="Q205" s="304"/>
      <c r="S205" s="309"/>
      <c r="U205" s="310"/>
      <c r="V205" s="304"/>
      <c r="W205" s="304"/>
      <c r="X205" s="304"/>
      <c r="Y205" s="304"/>
      <c r="Z205" s="304"/>
      <c r="AA205" s="304"/>
      <c r="AB205" s="311"/>
      <c r="AU205" s="312" t="s">
        <v>180</v>
      </c>
      <c r="AV205" s="312" t="s">
        <v>86</v>
      </c>
      <c r="AW205" s="115" t="s">
        <v>81</v>
      </c>
      <c r="AX205" s="115" t="s">
        <v>31</v>
      </c>
      <c r="AY205" s="115" t="s">
        <v>74</v>
      </c>
      <c r="AZ205" s="312" t="s">
        <v>172</v>
      </c>
    </row>
    <row r="206" spans="2:66" s="115" customFormat="1" ht="22.6" customHeight="1" x14ac:dyDescent="0.35">
      <c r="B206" s="303"/>
      <c r="C206" s="304"/>
      <c r="D206" s="304"/>
      <c r="E206" s="305" t="s">
        <v>5</v>
      </c>
      <c r="F206" s="313" t="s">
        <v>235</v>
      </c>
      <c r="G206" s="314"/>
      <c r="H206" s="314"/>
      <c r="I206" s="314"/>
      <c r="J206" s="304"/>
      <c r="K206" s="308" t="s">
        <v>5</v>
      </c>
      <c r="L206" s="304"/>
      <c r="M206" s="304"/>
      <c r="N206" s="304"/>
      <c r="O206" s="304"/>
      <c r="P206" s="304"/>
      <c r="Q206" s="304"/>
      <c r="S206" s="309"/>
      <c r="U206" s="310"/>
      <c r="V206" s="304"/>
      <c r="W206" s="304"/>
      <c r="X206" s="304"/>
      <c r="Y206" s="304"/>
      <c r="Z206" s="304"/>
      <c r="AA206" s="304"/>
      <c r="AB206" s="311"/>
      <c r="AU206" s="312" t="s">
        <v>180</v>
      </c>
      <c r="AV206" s="312" t="s">
        <v>86</v>
      </c>
      <c r="AW206" s="115" t="s">
        <v>81</v>
      </c>
      <c r="AX206" s="115" t="s">
        <v>31</v>
      </c>
      <c r="AY206" s="115" t="s">
        <v>74</v>
      </c>
      <c r="AZ206" s="312" t="s">
        <v>172</v>
      </c>
    </row>
    <row r="207" spans="2:66" s="116" customFormat="1" ht="22.6" customHeight="1" x14ac:dyDescent="0.35">
      <c r="B207" s="315"/>
      <c r="C207" s="316"/>
      <c r="D207" s="316"/>
      <c r="E207" s="317" t="s">
        <v>5</v>
      </c>
      <c r="F207" s="318" t="s">
        <v>277</v>
      </c>
      <c r="G207" s="319"/>
      <c r="H207" s="319"/>
      <c r="I207" s="319"/>
      <c r="J207" s="316"/>
      <c r="K207" s="320">
        <v>1.4750000000000001</v>
      </c>
      <c r="L207" s="316"/>
      <c r="M207" s="316"/>
      <c r="N207" s="316"/>
      <c r="O207" s="316"/>
      <c r="P207" s="316"/>
      <c r="Q207" s="316"/>
      <c r="S207" s="321"/>
      <c r="U207" s="322"/>
      <c r="V207" s="316"/>
      <c r="W207" s="316"/>
      <c r="X207" s="316"/>
      <c r="Y207" s="316"/>
      <c r="Z207" s="316"/>
      <c r="AA207" s="316"/>
      <c r="AB207" s="323"/>
      <c r="AU207" s="324" t="s">
        <v>180</v>
      </c>
      <c r="AV207" s="324" t="s">
        <v>86</v>
      </c>
      <c r="AW207" s="116" t="s">
        <v>86</v>
      </c>
      <c r="AX207" s="116" t="s">
        <v>31</v>
      </c>
      <c r="AY207" s="116" t="s">
        <v>81</v>
      </c>
      <c r="AZ207" s="324" t="s">
        <v>172</v>
      </c>
    </row>
    <row r="208" spans="2:66" s="112" customFormat="1" ht="31.6" customHeight="1" x14ac:dyDescent="0.35">
      <c r="B208" s="187"/>
      <c r="C208" s="288" t="s">
        <v>278</v>
      </c>
      <c r="D208" s="288" t="s">
        <v>173</v>
      </c>
      <c r="E208" s="289" t="s">
        <v>279</v>
      </c>
      <c r="F208" s="290" t="s">
        <v>280</v>
      </c>
      <c r="G208" s="290"/>
      <c r="H208" s="290"/>
      <c r="I208" s="290"/>
      <c r="J208" s="291" t="s">
        <v>193</v>
      </c>
      <c r="K208" s="292">
        <v>21.07</v>
      </c>
      <c r="L208" s="293"/>
      <c r="M208" s="293"/>
      <c r="N208" s="294">
        <f>ROUND(L208*K208,2)</f>
        <v>0</v>
      </c>
      <c r="O208" s="294"/>
      <c r="P208" s="294"/>
      <c r="Q208" s="294"/>
      <c r="R208" s="114" t="s">
        <v>2286</v>
      </c>
      <c r="S208" s="192"/>
      <c r="U208" s="295" t="s">
        <v>5</v>
      </c>
      <c r="V208" s="300" t="s">
        <v>39</v>
      </c>
      <c r="W208" s="301">
        <v>4.4999999999999998E-2</v>
      </c>
      <c r="X208" s="301">
        <f>W208*K208</f>
        <v>0.94814999999999994</v>
      </c>
      <c r="Y208" s="301">
        <v>4.8999999999999998E-4</v>
      </c>
      <c r="Z208" s="301">
        <f>Y208*K208</f>
        <v>1.03243E-2</v>
      </c>
      <c r="AA208" s="301">
        <v>0</v>
      </c>
      <c r="AB208" s="302">
        <f>AA208*K208</f>
        <v>0</v>
      </c>
      <c r="AS208" s="172" t="s">
        <v>177</v>
      </c>
      <c r="AU208" s="172" t="s">
        <v>173</v>
      </c>
      <c r="AV208" s="172" t="s">
        <v>86</v>
      </c>
      <c r="AZ208" s="172" t="s">
        <v>172</v>
      </c>
      <c r="BF208" s="299">
        <f>IF(V208="základní",N208,0)</f>
        <v>0</v>
      </c>
      <c r="BG208" s="299">
        <f>IF(V208="snížená",N208,0)</f>
        <v>0</v>
      </c>
      <c r="BH208" s="299">
        <f>IF(V208="zákl. přenesená",N208,0)</f>
        <v>0</v>
      </c>
      <c r="BI208" s="299">
        <f>IF(V208="sníž. přenesená",N208,0)</f>
        <v>0</v>
      </c>
      <c r="BJ208" s="299">
        <f>IF(V208="nulová",N208,0)</f>
        <v>0</v>
      </c>
      <c r="BK208" s="172" t="s">
        <v>81</v>
      </c>
      <c r="BL208" s="299">
        <f>ROUND(L208*K208,2)</f>
        <v>0</v>
      </c>
      <c r="BM208" s="172" t="s">
        <v>177</v>
      </c>
      <c r="BN208" s="172" t="s">
        <v>281</v>
      </c>
    </row>
    <row r="209" spans="2:66" s="115" customFormat="1" ht="22.6" customHeight="1" x14ac:dyDescent="0.35">
      <c r="B209" s="303"/>
      <c r="C209" s="304"/>
      <c r="D209" s="304"/>
      <c r="E209" s="305" t="s">
        <v>5</v>
      </c>
      <c r="F209" s="306" t="s">
        <v>234</v>
      </c>
      <c r="G209" s="307"/>
      <c r="H209" s="307"/>
      <c r="I209" s="307"/>
      <c r="J209" s="304"/>
      <c r="K209" s="308" t="s">
        <v>5</v>
      </c>
      <c r="L209" s="304"/>
      <c r="M209" s="304"/>
      <c r="N209" s="304"/>
      <c r="O209" s="304"/>
      <c r="P209" s="304"/>
      <c r="Q209" s="304"/>
      <c r="S209" s="309"/>
      <c r="U209" s="310"/>
      <c r="V209" s="304"/>
      <c r="W209" s="304"/>
      <c r="X209" s="304"/>
      <c r="Y209" s="304"/>
      <c r="Z209" s="304"/>
      <c r="AA209" s="304"/>
      <c r="AB209" s="311"/>
      <c r="AU209" s="312" t="s">
        <v>180</v>
      </c>
      <c r="AV209" s="312" t="s">
        <v>86</v>
      </c>
      <c r="AW209" s="115" t="s">
        <v>81</v>
      </c>
      <c r="AX209" s="115" t="s">
        <v>31</v>
      </c>
      <c r="AY209" s="115" t="s">
        <v>74</v>
      </c>
      <c r="AZ209" s="312" t="s">
        <v>172</v>
      </c>
    </row>
    <row r="210" spans="2:66" s="115" customFormat="1" ht="22.6" customHeight="1" x14ac:dyDescent="0.35">
      <c r="B210" s="303"/>
      <c r="C210" s="304"/>
      <c r="D210" s="304"/>
      <c r="E210" s="305" t="s">
        <v>5</v>
      </c>
      <c r="F210" s="313" t="s">
        <v>235</v>
      </c>
      <c r="G210" s="314"/>
      <c r="H210" s="314"/>
      <c r="I210" s="314"/>
      <c r="J210" s="304"/>
      <c r="K210" s="308" t="s">
        <v>5</v>
      </c>
      <c r="L210" s="304"/>
      <c r="M210" s="304"/>
      <c r="N210" s="304"/>
      <c r="O210" s="304"/>
      <c r="P210" s="304"/>
      <c r="Q210" s="304"/>
      <c r="S210" s="309"/>
      <c r="U210" s="310"/>
      <c r="V210" s="304"/>
      <c r="W210" s="304"/>
      <c r="X210" s="304"/>
      <c r="Y210" s="304"/>
      <c r="Z210" s="304"/>
      <c r="AA210" s="304"/>
      <c r="AB210" s="311"/>
      <c r="AU210" s="312" t="s">
        <v>180</v>
      </c>
      <c r="AV210" s="312" t="s">
        <v>86</v>
      </c>
      <c r="AW210" s="115" t="s">
        <v>81</v>
      </c>
      <c r="AX210" s="115" t="s">
        <v>31</v>
      </c>
      <c r="AY210" s="115" t="s">
        <v>74</v>
      </c>
      <c r="AZ210" s="312" t="s">
        <v>172</v>
      </c>
    </row>
    <row r="211" spans="2:66" s="116" customFormat="1" ht="22.6" customHeight="1" x14ac:dyDescent="0.35">
      <c r="B211" s="315"/>
      <c r="C211" s="316"/>
      <c r="D211" s="316"/>
      <c r="E211" s="317" t="s">
        <v>5</v>
      </c>
      <c r="F211" s="318" t="s">
        <v>282</v>
      </c>
      <c r="G211" s="319"/>
      <c r="H211" s="319"/>
      <c r="I211" s="319"/>
      <c r="J211" s="316"/>
      <c r="K211" s="320">
        <v>21.07</v>
      </c>
      <c r="L211" s="316"/>
      <c r="M211" s="316"/>
      <c r="N211" s="316"/>
      <c r="O211" s="316"/>
      <c r="P211" s="316"/>
      <c r="Q211" s="316"/>
      <c r="S211" s="321"/>
      <c r="U211" s="322"/>
      <c r="V211" s="316"/>
      <c r="W211" s="316"/>
      <c r="X211" s="316"/>
      <c r="Y211" s="316"/>
      <c r="Z211" s="316"/>
      <c r="AA211" s="316"/>
      <c r="AB211" s="323"/>
      <c r="AU211" s="324" t="s">
        <v>180</v>
      </c>
      <c r="AV211" s="324" t="s">
        <v>86</v>
      </c>
      <c r="AW211" s="116" t="s">
        <v>86</v>
      </c>
      <c r="AX211" s="116" t="s">
        <v>31</v>
      </c>
      <c r="AY211" s="116" t="s">
        <v>81</v>
      </c>
      <c r="AZ211" s="324" t="s">
        <v>172</v>
      </c>
    </row>
    <row r="212" spans="2:66" s="113" customFormat="1" ht="29.8" customHeight="1" x14ac:dyDescent="0.35">
      <c r="B212" s="274"/>
      <c r="C212" s="275"/>
      <c r="D212" s="285" t="s">
        <v>137</v>
      </c>
      <c r="E212" s="285"/>
      <c r="F212" s="285"/>
      <c r="G212" s="285"/>
      <c r="H212" s="285"/>
      <c r="I212" s="285"/>
      <c r="J212" s="285"/>
      <c r="K212" s="285"/>
      <c r="L212" s="285"/>
      <c r="M212" s="285"/>
      <c r="N212" s="286">
        <f>BL212</f>
        <v>0</v>
      </c>
      <c r="O212" s="287"/>
      <c r="P212" s="287"/>
      <c r="Q212" s="287"/>
      <c r="S212" s="278"/>
      <c r="U212" s="279"/>
      <c r="V212" s="275"/>
      <c r="W212" s="275"/>
      <c r="X212" s="280">
        <f>SUM(X213:X311)</f>
        <v>164.46427500000004</v>
      </c>
      <c r="Y212" s="275"/>
      <c r="Z212" s="280">
        <f>SUM(Z213:Z311)</f>
        <v>28.731807390000004</v>
      </c>
      <c r="AA212" s="275"/>
      <c r="AB212" s="281">
        <f>SUM(AB213:AB311)</f>
        <v>1.5210000000000001E-4</v>
      </c>
      <c r="AS212" s="282" t="s">
        <v>81</v>
      </c>
      <c r="AU212" s="283" t="s">
        <v>73</v>
      </c>
      <c r="AV212" s="283" t="s">
        <v>81</v>
      </c>
      <c r="AZ212" s="282" t="s">
        <v>172</v>
      </c>
      <c r="BL212" s="284">
        <f>SUM(BL213:BL311)</f>
        <v>0</v>
      </c>
    </row>
    <row r="213" spans="2:66" s="112" customFormat="1" ht="31.6" customHeight="1" x14ac:dyDescent="0.35">
      <c r="B213" s="187"/>
      <c r="C213" s="288" t="s">
        <v>283</v>
      </c>
      <c r="D213" s="288" t="s">
        <v>173</v>
      </c>
      <c r="E213" s="289" t="s">
        <v>284</v>
      </c>
      <c r="F213" s="290" t="s">
        <v>285</v>
      </c>
      <c r="G213" s="290"/>
      <c r="H213" s="290"/>
      <c r="I213" s="290"/>
      <c r="J213" s="291" t="s">
        <v>198</v>
      </c>
      <c r="K213" s="292">
        <v>4.7329999999999997</v>
      </c>
      <c r="L213" s="293"/>
      <c r="M213" s="293"/>
      <c r="N213" s="294">
        <f>ROUND(L213*K213,2)</f>
        <v>0</v>
      </c>
      <c r="O213" s="294"/>
      <c r="P213" s="294"/>
      <c r="Q213" s="294"/>
      <c r="R213" s="114" t="s">
        <v>2286</v>
      </c>
      <c r="S213" s="192"/>
      <c r="U213" s="295" t="s">
        <v>5</v>
      </c>
      <c r="V213" s="300" t="s">
        <v>39</v>
      </c>
      <c r="W213" s="301">
        <v>3.8420000000000001</v>
      </c>
      <c r="X213" s="301">
        <f>W213*K213</f>
        <v>18.184186</v>
      </c>
      <c r="Y213" s="301">
        <v>1.8774999999999999</v>
      </c>
      <c r="Z213" s="301">
        <f>Y213*K213</f>
        <v>8.8862074999999994</v>
      </c>
      <c r="AA213" s="301">
        <v>0</v>
      </c>
      <c r="AB213" s="302">
        <f>AA213*K213</f>
        <v>0</v>
      </c>
      <c r="AS213" s="172" t="s">
        <v>177</v>
      </c>
      <c r="AU213" s="172" t="s">
        <v>173</v>
      </c>
      <c r="AV213" s="172" t="s">
        <v>86</v>
      </c>
      <c r="AZ213" s="172" t="s">
        <v>172</v>
      </c>
      <c r="BF213" s="299">
        <f>IF(V213="základní",N213,0)</f>
        <v>0</v>
      </c>
      <c r="BG213" s="299">
        <f>IF(V213="snížená",N213,0)</f>
        <v>0</v>
      </c>
      <c r="BH213" s="299">
        <f>IF(V213="zákl. přenesená",N213,0)</f>
        <v>0</v>
      </c>
      <c r="BI213" s="299">
        <f>IF(V213="sníž. přenesená",N213,0)</f>
        <v>0</v>
      </c>
      <c r="BJ213" s="299">
        <f>IF(V213="nulová",N213,0)</f>
        <v>0</v>
      </c>
      <c r="BK213" s="172" t="s">
        <v>81</v>
      </c>
      <c r="BL213" s="299">
        <f>ROUND(L213*K213,2)</f>
        <v>0</v>
      </c>
      <c r="BM213" s="172" t="s">
        <v>177</v>
      </c>
      <c r="BN213" s="172" t="s">
        <v>286</v>
      </c>
    </row>
    <row r="214" spans="2:66" s="115" customFormat="1" ht="22.6" customHeight="1" x14ac:dyDescent="0.35">
      <c r="B214" s="303"/>
      <c r="C214" s="304"/>
      <c r="D214" s="304"/>
      <c r="E214" s="305" t="s">
        <v>5</v>
      </c>
      <c r="F214" s="306" t="s">
        <v>235</v>
      </c>
      <c r="G214" s="307"/>
      <c r="H214" s="307"/>
      <c r="I214" s="307"/>
      <c r="J214" s="304"/>
      <c r="K214" s="308" t="s">
        <v>5</v>
      </c>
      <c r="L214" s="304"/>
      <c r="M214" s="304"/>
      <c r="N214" s="304"/>
      <c r="O214" s="304"/>
      <c r="P214" s="304"/>
      <c r="Q214" s="304"/>
      <c r="S214" s="309"/>
      <c r="U214" s="310"/>
      <c r="V214" s="304"/>
      <c r="W214" s="304"/>
      <c r="X214" s="304"/>
      <c r="Y214" s="304"/>
      <c r="Z214" s="304"/>
      <c r="AA214" s="304"/>
      <c r="AB214" s="311"/>
      <c r="AU214" s="312" t="s">
        <v>180</v>
      </c>
      <c r="AV214" s="312" t="s">
        <v>86</v>
      </c>
      <c r="AW214" s="115" t="s">
        <v>81</v>
      </c>
      <c r="AX214" s="115" t="s">
        <v>31</v>
      </c>
      <c r="AY214" s="115" t="s">
        <v>74</v>
      </c>
      <c r="AZ214" s="312" t="s">
        <v>172</v>
      </c>
    </row>
    <row r="215" spans="2:66" s="116" customFormat="1" ht="22.6" customHeight="1" x14ac:dyDescent="0.35">
      <c r="B215" s="315"/>
      <c r="C215" s="316"/>
      <c r="D215" s="316"/>
      <c r="E215" s="317" t="s">
        <v>5</v>
      </c>
      <c r="F215" s="318" t="s">
        <v>287</v>
      </c>
      <c r="G215" s="319"/>
      <c r="H215" s="319"/>
      <c r="I215" s="319"/>
      <c r="J215" s="316"/>
      <c r="K215" s="320">
        <v>1.3</v>
      </c>
      <c r="L215" s="316"/>
      <c r="M215" s="316"/>
      <c r="N215" s="316"/>
      <c r="O215" s="316"/>
      <c r="P215" s="316"/>
      <c r="Q215" s="316"/>
      <c r="S215" s="321"/>
      <c r="U215" s="322"/>
      <c r="V215" s="316"/>
      <c r="W215" s="316"/>
      <c r="X215" s="316"/>
      <c r="Y215" s="316"/>
      <c r="Z215" s="316"/>
      <c r="AA215" s="316"/>
      <c r="AB215" s="323"/>
      <c r="AU215" s="324" t="s">
        <v>180</v>
      </c>
      <c r="AV215" s="324" t="s">
        <v>86</v>
      </c>
      <c r="AW215" s="116" t="s">
        <v>86</v>
      </c>
      <c r="AX215" s="116" t="s">
        <v>31</v>
      </c>
      <c r="AY215" s="116" t="s">
        <v>74</v>
      </c>
      <c r="AZ215" s="324" t="s">
        <v>172</v>
      </c>
    </row>
    <row r="216" spans="2:66" s="116" customFormat="1" ht="22.6" customHeight="1" x14ac:dyDescent="0.35">
      <c r="B216" s="315"/>
      <c r="C216" s="316"/>
      <c r="D216" s="316"/>
      <c r="E216" s="317" t="s">
        <v>5</v>
      </c>
      <c r="F216" s="318" t="s">
        <v>288</v>
      </c>
      <c r="G216" s="319"/>
      <c r="H216" s="319"/>
      <c r="I216" s="319"/>
      <c r="J216" s="316"/>
      <c r="K216" s="320">
        <v>1.47</v>
      </c>
      <c r="L216" s="316"/>
      <c r="M216" s="316"/>
      <c r="N216" s="316"/>
      <c r="O216" s="316"/>
      <c r="P216" s="316"/>
      <c r="Q216" s="316"/>
      <c r="S216" s="321"/>
      <c r="U216" s="322"/>
      <c r="V216" s="316"/>
      <c r="W216" s="316"/>
      <c r="X216" s="316"/>
      <c r="Y216" s="316"/>
      <c r="Z216" s="316"/>
      <c r="AA216" s="316"/>
      <c r="AB216" s="323"/>
      <c r="AU216" s="324" t="s">
        <v>180</v>
      </c>
      <c r="AV216" s="324" t="s">
        <v>86</v>
      </c>
      <c r="AW216" s="116" t="s">
        <v>86</v>
      </c>
      <c r="AX216" s="116" t="s">
        <v>31</v>
      </c>
      <c r="AY216" s="116" t="s">
        <v>74</v>
      </c>
      <c r="AZ216" s="324" t="s">
        <v>172</v>
      </c>
    </row>
    <row r="217" spans="2:66" s="116" customFormat="1" ht="22.6" customHeight="1" x14ac:dyDescent="0.35">
      <c r="B217" s="315"/>
      <c r="C217" s="316"/>
      <c r="D217" s="316"/>
      <c r="E217" s="317" t="s">
        <v>5</v>
      </c>
      <c r="F217" s="318" t="s">
        <v>289</v>
      </c>
      <c r="G217" s="319"/>
      <c r="H217" s="319"/>
      <c r="I217" s="319"/>
      <c r="J217" s="316"/>
      <c r="K217" s="320">
        <v>0.498</v>
      </c>
      <c r="L217" s="316"/>
      <c r="M217" s="316"/>
      <c r="N217" s="316"/>
      <c r="O217" s="316"/>
      <c r="P217" s="316"/>
      <c r="Q217" s="316"/>
      <c r="S217" s="321"/>
      <c r="U217" s="322"/>
      <c r="V217" s="316"/>
      <c r="W217" s="316"/>
      <c r="X217" s="316"/>
      <c r="Y217" s="316"/>
      <c r="Z217" s="316"/>
      <c r="AA217" s="316"/>
      <c r="AB217" s="323"/>
      <c r="AU217" s="324" t="s">
        <v>180</v>
      </c>
      <c r="AV217" s="324" t="s">
        <v>86</v>
      </c>
      <c r="AW217" s="116" t="s">
        <v>86</v>
      </c>
      <c r="AX217" s="116" t="s">
        <v>31</v>
      </c>
      <c r="AY217" s="116" t="s">
        <v>74</v>
      </c>
      <c r="AZ217" s="324" t="s">
        <v>172</v>
      </c>
    </row>
    <row r="218" spans="2:66" s="115" customFormat="1" ht="22.6" customHeight="1" x14ac:dyDescent="0.35">
      <c r="B218" s="303"/>
      <c r="C218" s="304"/>
      <c r="D218" s="304"/>
      <c r="E218" s="305" t="s">
        <v>5</v>
      </c>
      <c r="F218" s="313" t="s">
        <v>290</v>
      </c>
      <c r="G218" s="314"/>
      <c r="H218" s="314"/>
      <c r="I218" s="314"/>
      <c r="J218" s="304"/>
      <c r="K218" s="308" t="s">
        <v>5</v>
      </c>
      <c r="L218" s="304"/>
      <c r="M218" s="304"/>
      <c r="N218" s="304"/>
      <c r="O218" s="304"/>
      <c r="P218" s="304"/>
      <c r="Q218" s="304"/>
      <c r="S218" s="309"/>
      <c r="U218" s="310"/>
      <c r="V218" s="304"/>
      <c r="W218" s="304"/>
      <c r="X218" s="304"/>
      <c r="Y218" s="304"/>
      <c r="Z218" s="304"/>
      <c r="AA218" s="304"/>
      <c r="AB218" s="311"/>
      <c r="AU218" s="312" t="s">
        <v>180</v>
      </c>
      <c r="AV218" s="312" t="s">
        <v>86</v>
      </c>
      <c r="AW218" s="115" t="s">
        <v>81</v>
      </c>
      <c r="AX218" s="115" t="s">
        <v>31</v>
      </c>
      <c r="AY218" s="115" t="s">
        <v>74</v>
      </c>
      <c r="AZ218" s="312" t="s">
        <v>172</v>
      </c>
    </row>
    <row r="219" spans="2:66" s="116" customFormat="1" ht="22.6" customHeight="1" x14ac:dyDescent="0.35">
      <c r="B219" s="315"/>
      <c r="C219" s="316"/>
      <c r="D219" s="316"/>
      <c r="E219" s="317" t="s">
        <v>5</v>
      </c>
      <c r="F219" s="318" t="s">
        <v>291</v>
      </c>
      <c r="G219" s="319"/>
      <c r="H219" s="319"/>
      <c r="I219" s="319"/>
      <c r="J219" s="316"/>
      <c r="K219" s="320">
        <v>1.4650000000000001</v>
      </c>
      <c r="L219" s="316"/>
      <c r="M219" s="316"/>
      <c r="N219" s="316"/>
      <c r="O219" s="316"/>
      <c r="P219" s="316"/>
      <c r="Q219" s="316"/>
      <c r="S219" s="321"/>
      <c r="U219" s="322"/>
      <c r="V219" s="316"/>
      <c r="W219" s="316"/>
      <c r="X219" s="316"/>
      <c r="Y219" s="316"/>
      <c r="Z219" s="316"/>
      <c r="AA219" s="316"/>
      <c r="AB219" s="323"/>
      <c r="AU219" s="324" t="s">
        <v>180</v>
      </c>
      <c r="AV219" s="324" t="s">
        <v>86</v>
      </c>
      <c r="AW219" s="116" t="s">
        <v>86</v>
      </c>
      <c r="AX219" s="116" t="s">
        <v>31</v>
      </c>
      <c r="AY219" s="116" t="s">
        <v>74</v>
      </c>
      <c r="AZ219" s="324" t="s">
        <v>172</v>
      </c>
    </row>
    <row r="220" spans="2:66" s="117" customFormat="1" ht="22.6" customHeight="1" x14ac:dyDescent="0.35">
      <c r="B220" s="325"/>
      <c r="C220" s="326"/>
      <c r="D220" s="326"/>
      <c r="E220" s="327" t="s">
        <v>5</v>
      </c>
      <c r="F220" s="328" t="s">
        <v>189</v>
      </c>
      <c r="G220" s="329"/>
      <c r="H220" s="329"/>
      <c r="I220" s="329"/>
      <c r="J220" s="326"/>
      <c r="K220" s="330">
        <v>4.7329999999999997</v>
      </c>
      <c r="L220" s="326"/>
      <c r="M220" s="326"/>
      <c r="N220" s="326"/>
      <c r="O220" s="326"/>
      <c r="P220" s="326"/>
      <c r="Q220" s="326"/>
      <c r="S220" s="331"/>
      <c r="U220" s="332"/>
      <c r="V220" s="326"/>
      <c r="W220" s="326"/>
      <c r="X220" s="326"/>
      <c r="Y220" s="326"/>
      <c r="Z220" s="326"/>
      <c r="AA220" s="326"/>
      <c r="AB220" s="333"/>
      <c r="AU220" s="334" t="s">
        <v>180</v>
      </c>
      <c r="AV220" s="334" t="s">
        <v>86</v>
      </c>
      <c r="AW220" s="117" t="s">
        <v>177</v>
      </c>
      <c r="AX220" s="117" t="s">
        <v>31</v>
      </c>
      <c r="AY220" s="117" t="s">
        <v>81</v>
      </c>
      <c r="AZ220" s="334" t="s">
        <v>172</v>
      </c>
    </row>
    <row r="221" spans="2:66" s="112" customFormat="1" ht="22.6" customHeight="1" x14ac:dyDescent="0.35">
      <c r="B221" s="187"/>
      <c r="C221" s="288" t="s">
        <v>292</v>
      </c>
      <c r="D221" s="288" t="s">
        <v>173</v>
      </c>
      <c r="E221" s="289" t="s">
        <v>293</v>
      </c>
      <c r="F221" s="290" t="s">
        <v>294</v>
      </c>
      <c r="G221" s="290"/>
      <c r="H221" s="290"/>
      <c r="I221" s="290"/>
      <c r="J221" s="291" t="s">
        <v>295</v>
      </c>
      <c r="K221" s="292">
        <v>4</v>
      </c>
      <c r="L221" s="293"/>
      <c r="M221" s="293"/>
      <c r="N221" s="294">
        <f>ROUND(L221*K221,2)</f>
        <v>0</v>
      </c>
      <c r="O221" s="294"/>
      <c r="P221" s="294"/>
      <c r="Q221" s="294"/>
      <c r="R221" s="114" t="s">
        <v>2286</v>
      </c>
      <c r="S221" s="192"/>
      <c r="U221" s="295" t="s">
        <v>5</v>
      </c>
      <c r="V221" s="300" t="s">
        <v>39</v>
      </c>
      <c r="W221" s="301">
        <v>0.23799999999999999</v>
      </c>
      <c r="X221" s="301">
        <f>W221*K221</f>
        <v>0.95199999999999996</v>
      </c>
      <c r="Y221" s="301">
        <v>1.8280000000000001E-2</v>
      </c>
      <c r="Z221" s="301">
        <f>Y221*K221</f>
        <v>7.3120000000000004E-2</v>
      </c>
      <c r="AA221" s="301">
        <v>0</v>
      </c>
      <c r="AB221" s="302">
        <f>AA221*K221</f>
        <v>0</v>
      </c>
      <c r="AS221" s="172" t="s">
        <v>177</v>
      </c>
      <c r="AU221" s="172" t="s">
        <v>173</v>
      </c>
      <c r="AV221" s="172" t="s">
        <v>86</v>
      </c>
      <c r="AZ221" s="172" t="s">
        <v>172</v>
      </c>
      <c r="BF221" s="299">
        <f>IF(V221="základní",N221,0)</f>
        <v>0</v>
      </c>
      <c r="BG221" s="299">
        <f>IF(V221="snížená",N221,0)</f>
        <v>0</v>
      </c>
      <c r="BH221" s="299">
        <f>IF(V221="zákl. přenesená",N221,0)</f>
        <v>0</v>
      </c>
      <c r="BI221" s="299">
        <f>IF(V221="sníž. přenesená",N221,0)</f>
        <v>0</v>
      </c>
      <c r="BJ221" s="299">
        <f>IF(V221="nulová",N221,0)</f>
        <v>0</v>
      </c>
      <c r="BK221" s="172" t="s">
        <v>81</v>
      </c>
      <c r="BL221" s="299">
        <f>ROUND(L221*K221,2)</f>
        <v>0</v>
      </c>
      <c r="BM221" s="172" t="s">
        <v>177</v>
      </c>
      <c r="BN221" s="172" t="s">
        <v>296</v>
      </c>
    </row>
    <row r="222" spans="2:66" s="115" customFormat="1" ht="22.6" customHeight="1" x14ac:dyDescent="0.35">
      <c r="B222" s="303"/>
      <c r="C222" s="304"/>
      <c r="D222" s="304"/>
      <c r="E222" s="305" t="s">
        <v>5</v>
      </c>
      <c r="F222" s="306" t="s">
        <v>235</v>
      </c>
      <c r="G222" s="307"/>
      <c r="H222" s="307"/>
      <c r="I222" s="307"/>
      <c r="J222" s="304"/>
      <c r="K222" s="308" t="s">
        <v>5</v>
      </c>
      <c r="L222" s="304"/>
      <c r="M222" s="304"/>
      <c r="N222" s="304"/>
      <c r="O222" s="304"/>
      <c r="P222" s="304"/>
      <c r="Q222" s="304"/>
      <c r="S222" s="309"/>
      <c r="U222" s="310"/>
      <c r="V222" s="304"/>
      <c r="W222" s="304"/>
      <c r="X222" s="304"/>
      <c r="Y222" s="304"/>
      <c r="Z222" s="304"/>
      <c r="AA222" s="304"/>
      <c r="AB222" s="311"/>
      <c r="AU222" s="312" t="s">
        <v>180</v>
      </c>
      <c r="AV222" s="312" t="s">
        <v>86</v>
      </c>
      <c r="AW222" s="115" t="s">
        <v>81</v>
      </c>
      <c r="AX222" s="115" t="s">
        <v>31</v>
      </c>
      <c r="AY222" s="115" t="s">
        <v>74</v>
      </c>
      <c r="AZ222" s="312" t="s">
        <v>172</v>
      </c>
    </row>
    <row r="223" spans="2:66" s="116" customFormat="1" ht="22.6" customHeight="1" x14ac:dyDescent="0.35">
      <c r="B223" s="315"/>
      <c r="C223" s="316"/>
      <c r="D223" s="316"/>
      <c r="E223" s="317" t="s">
        <v>5</v>
      </c>
      <c r="F223" s="318" t="s">
        <v>297</v>
      </c>
      <c r="G223" s="319"/>
      <c r="H223" s="319"/>
      <c r="I223" s="319"/>
      <c r="J223" s="316"/>
      <c r="K223" s="320">
        <v>4</v>
      </c>
      <c r="L223" s="316"/>
      <c r="M223" s="316"/>
      <c r="N223" s="316"/>
      <c r="O223" s="316"/>
      <c r="P223" s="316"/>
      <c r="Q223" s="316"/>
      <c r="S223" s="321"/>
      <c r="U223" s="322"/>
      <c r="V223" s="316"/>
      <c r="W223" s="316"/>
      <c r="X223" s="316"/>
      <c r="Y223" s="316"/>
      <c r="Z223" s="316"/>
      <c r="AA223" s="316"/>
      <c r="AB223" s="323"/>
      <c r="AU223" s="324" t="s">
        <v>180</v>
      </c>
      <c r="AV223" s="324" t="s">
        <v>86</v>
      </c>
      <c r="AW223" s="116" t="s">
        <v>86</v>
      </c>
      <c r="AX223" s="116" t="s">
        <v>31</v>
      </c>
      <c r="AY223" s="116" t="s">
        <v>81</v>
      </c>
      <c r="AZ223" s="324" t="s">
        <v>172</v>
      </c>
    </row>
    <row r="224" spans="2:66" s="112" customFormat="1" ht="22.6" customHeight="1" x14ac:dyDescent="0.35">
      <c r="B224" s="187"/>
      <c r="C224" s="288" t="s">
        <v>298</v>
      </c>
      <c r="D224" s="288" t="s">
        <v>173</v>
      </c>
      <c r="E224" s="289" t="s">
        <v>299</v>
      </c>
      <c r="F224" s="290" t="s">
        <v>300</v>
      </c>
      <c r="G224" s="290"/>
      <c r="H224" s="290"/>
      <c r="I224" s="290"/>
      <c r="J224" s="291" t="s">
        <v>295</v>
      </c>
      <c r="K224" s="292">
        <v>1</v>
      </c>
      <c r="L224" s="293"/>
      <c r="M224" s="293"/>
      <c r="N224" s="294">
        <f>ROUND(L224*K224,2)</f>
        <v>0</v>
      </c>
      <c r="O224" s="294"/>
      <c r="P224" s="294"/>
      <c r="Q224" s="294"/>
      <c r="R224" s="114" t="s">
        <v>2286</v>
      </c>
      <c r="S224" s="192"/>
      <c r="U224" s="295" t="s">
        <v>5</v>
      </c>
      <c r="V224" s="300" t="s">
        <v>39</v>
      </c>
      <c r="W224" s="301">
        <v>0.32300000000000001</v>
      </c>
      <c r="X224" s="301">
        <f>W224*K224</f>
        <v>0.32300000000000001</v>
      </c>
      <c r="Y224" s="301">
        <v>2.7619999999999999E-2</v>
      </c>
      <c r="Z224" s="301">
        <f>Y224*K224</f>
        <v>2.7619999999999999E-2</v>
      </c>
      <c r="AA224" s="301">
        <v>0</v>
      </c>
      <c r="AB224" s="302">
        <f>AA224*K224</f>
        <v>0</v>
      </c>
      <c r="AS224" s="172" t="s">
        <v>177</v>
      </c>
      <c r="AU224" s="172" t="s">
        <v>173</v>
      </c>
      <c r="AV224" s="172" t="s">
        <v>86</v>
      </c>
      <c r="AZ224" s="172" t="s">
        <v>172</v>
      </c>
      <c r="BF224" s="299">
        <f>IF(V224="základní",N224,0)</f>
        <v>0</v>
      </c>
      <c r="BG224" s="299">
        <f>IF(V224="snížená",N224,0)</f>
        <v>0</v>
      </c>
      <c r="BH224" s="299">
        <f>IF(V224="zákl. přenesená",N224,0)</f>
        <v>0</v>
      </c>
      <c r="BI224" s="299">
        <f>IF(V224="sníž. přenesená",N224,0)</f>
        <v>0</v>
      </c>
      <c r="BJ224" s="299">
        <f>IF(V224="nulová",N224,0)</f>
        <v>0</v>
      </c>
      <c r="BK224" s="172" t="s">
        <v>81</v>
      </c>
      <c r="BL224" s="299">
        <f>ROUND(L224*K224,2)</f>
        <v>0</v>
      </c>
      <c r="BM224" s="172" t="s">
        <v>177</v>
      </c>
      <c r="BN224" s="172" t="s">
        <v>301</v>
      </c>
    </row>
    <row r="225" spans="2:66" s="115" customFormat="1" ht="22.6" customHeight="1" x14ac:dyDescent="0.35">
      <c r="B225" s="303"/>
      <c r="C225" s="304"/>
      <c r="D225" s="304"/>
      <c r="E225" s="305" t="s">
        <v>5</v>
      </c>
      <c r="F225" s="306" t="s">
        <v>235</v>
      </c>
      <c r="G225" s="307"/>
      <c r="H225" s="307"/>
      <c r="I225" s="307"/>
      <c r="J225" s="304"/>
      <c r="K225" s="308" t="s">
        <v>5</v>
      </c>
      <c r="L225" s="304"/>
      <c r="M225" s="304"/>
      <c r="N225" s="304"/>
      <c r="O225" s="304"/>
      <c r="P225" s="304"/>
      <c r="Q225" s="304"/>
      <c r="S225" s="309"/>
      <c r="U225" s="310"/>
      <c r="V225" s="304"/>
      <c r="W225" s="304"/>
      <c r="X225" s="304"/>
      <c r="Y225" s="304"/>
      <c r="Z225" s="304"/>
      <c r="AA225" s="304"/>
      <c r="AB225" s="311"/>
      <c r="AU225" s="312" t="s">
        <v>180</v>
      </c>
      <c r="AV225" s="312" t="s">
        <v>86</v>
      </c>
      <c r="AW225" s="115" t="s">
        <v>81</v>
      </c>
      <c r="AX225" s="115" t="s">
        <v>31</v>
      </c>
      <c r="AY225" s="115" t="s">
        <v>74</v>
      </c>
      <c r="AZ225" s="312" t="s">
        <v>172</v>
      </c>
    </row>
    <row r="226" spans="2:66" s="116" customFormat="1" ht="22.6" customHeight="1" x14ac:dyDescent="0.35">
      <c r="B226" s="315"/>
      <c r="C226" s="316"/>
      <c r="D226" s="316"/>
      <c r="E226" s="317" t="s">
        <v>5</v>
      </c>
      <c r="F226" s="318" t="s">
        <v>302</v>
      </c>
      <c r="G226" s="319"/>
      <c r="H226" s="319"/>
      <c r="I226" s="319"/>
      <c r="J226" s="316"/>
      <c r="K226" s="320">
        <v>1</v>
      </c>
      <c r="L226" s="316"/>
      <c r="M226" s="316"/>
      <c r="N226" s="316"/>
      <c r="O226" s="316"/>
      <c r="P226" s="316"/>
      <c r="Q226" s="316"/>
      <c r="S226" s="321"/>
      <c r="U226" s="322"/>
      <c r="V226" s="316"/>
      <c r="W226" s="316"/>
      <c r="X226" s="316"/>
      <c r="Y226" s="316"/>
      <c r="Z226" s="316"/>
      <c r="AA226" s="316"/>
      <c r="AB226" s="323"/>
      <c r="AU226" s="324" t="s">
        <v>180</v>
      </c>
      <c r="AV226" s="324" t="s">
        <v>86</v>
      </c>
      <c r="AW226" s="116" t="s">
        <v>86</v>
      </c>
      <c r="AX226" s="116" t="s">
        <v>31</v>
      </c>
      <c r="AY226" s="116" t="s">
        <v>81</v>
      </c>
      <c r="AZ226" s="324" t="s">
        <v>172</v>
      </c>
    </row>
    <row r="227" spans="2:66" s="112" customFormat="1" ht="22.6" customHeight="1" x14ac:dyDescent="0.35">
      <c r="B227" s="187"/>
      <c r="C227" s="288" t="s">
        <v>10</v>
      </c>
      <c r="D227" s="288" t="s">
        <v>173</v>
      </c>
      <c r="E227" s="289" t="s">
        <v>303</v>
      </c>
      <c r="F227" s="290" t="s">
        <v>304</v>
      </c>
      <c r="G227" s="290"/>
      <c r="H227" s="290"/>
      <c r="I227" s="290"/>
      <c r="J227" s="291" t="s">
        <v>198</v>
      </c>
      <c r="K227" s="292">
        <v>0.38700000000000001</v>
      </c>
      <c r="L227" s="293"/>
      <c r="M227" s="293"/>
      <c r="N227" s="294">
        <f>ROUND(L227*K227,2)</f>
        <v>0</v>
      </c>
      <c r="O227" s="294"/>
      <c r="P227" s="294"/>
      <c r="Q227" s="294"/>
      <c r="R227" s="114" t="s">
        <v>2286</v>
      </c>
      <c r="S227" s="192"/>
      <c r="U227" s="295" t="s">
        <v>5</v>
      </c>
      <c r="V227" s="300" t="s">
        <v>39</v>
      </c>
      <c r="W227" s="301">
        <v>6.77</v>
      </c>
      <c r="X227" s="301">
        <f>W227*K227</f>
        <v>2.61999</v>
      </c>
      <c r="Y227" s="301">
        <v>1.94302</v>
      </c>
      <c r="Z227" s="301">
        <f>Y227*K227</f>
        <v>0.75194874</v>
      </c>
      <c r="AA227" s="301">
        <v>0</v>
      </c>
      <c r="AB227" s="302">
        <f>AA227*K227</f>
        <v>0</v>
      </c>
      <c r="AS227" s="172" t="s">
        <v>177</v>
      </c>
      <c r="AU227" s="172" t="s">
        <v>173</v>
      </c>
      <c r="AV227" s="172" t="s">
        <v>86</v>
      </c>
      <c r="AZ227" s="172" t="s">
        <v>172</v>
      </c>
      <c r="BF227" s="299">
        <f>IF(V227="základní",N227,0)</f>
        <v>0</v>
      </c>
      <c r="BG227" s="299">
        <f>IF(V227="snížená",N227,0)</f>
        <v>0</v>
      </c>
      <c r="BH227" s="299">
        <f>IF(V227="zákl. přenesená",N227,0)</f>
        <v>0</v>
      </c>
      <c r="BI227" s="299">
        <f>IF(V227="sníž. přenesená",N227,0)</f>
        <v>0</v>
      </c>
      <c r="BJ227" s="299">
        <f>IF(V227="nulová",N227,0)</f>
        <v>0</v>
      </c>
      <c r="BK227" s="172" t="s">
        <v>81</v>
      </c>
      <c r="BL227" s="299">
        <f>ROUND(L227*K227,2)</f>
        <v>0</v>
      </c>
      <c r="BM227" s="172" t="s">
        <v>177</v>
      </c>
      <c r="BN227" s="172" t="s">
        <v>305</v>
      </c>
    </row>
    <row r="228" spans="2:66" s="115" customFormat="1" ht="22.6" customHeight="1" x14ac:dyDescent="0.35">
      <c r="B228" s="303"/>
      <c r="C228" s="304"/>
      <c r="D228" s="304"/>
      <c r="E228" s="305" t="s">
        <v>5</v>
      </c>
      <c r="F228" s="306" t="s">
        <v>235</v>
      </c>
      <c r="G228" s="307"/>
      <c r="H228" s="307"/>
      <c r="I228" s="307"/>
      <c r="J228" s="304"/>
      <c r="K228" s="308" t="s">
        <v>5</v>
      </c>
      <c r="L228" s="304"/>
      <c r="M228" s="304"/>
      <c r="N228" s="304"/>
      <c r="O228" s="304"/>
      <c r="P228" s="304"/>
      <c r="Q228" s="304"/>
      <c r="S228" s="309"/>
      <c r="U228" s="310"/>
      <c r="V228" s="304"/>
      <c r="W228" s="304"/>
      <c r="X228" s="304"/>
      <c r="Y228" s="304"/>
      <c r="Z228" s="304"/>
      <c r="AA228" s="304"/>
      <c r="AB228" s="311"/>
      <c r="AU228" s="312" t="s">
        <v>180</v>
      </c>
      <c r="AV228" s="312" t="s">
        <v>86</v>
      </c>
      <c r="AW228" s="115" t="s">
        <v>81</v>
      </c>
      <c r="AX228" s="115" t="s">
        <v>31</v>
      </c>
      <c r="AY228" s="115" t="s">
        <v>74</v>
      </c>
      <c r="AZ228" s="312" t="s">
        <v>172</v>
      </c>
    </row>
    <row r="229" spans="2:66" s="116" customFormat="1" ht="22.6" customHeight="1" x14ac:dyDescent="0.35">
      <c r="B229" s="315"/>
      <c r="C229" s="316"/>
      <c r="D229" s="316"/>
      <c r="E229" s="317" t="s">
        <v>5</v>
      </c>
      <c r="F229" s="318" t="s">
        <v>306</v>
      </c>
      <c r="G229" s="319"/>
      <c r="H229" s="319"/>
      <c r="I229" s="319"/>
      <c r="J229" s="316"/>
      <c r="K229" s="320">
        <v>0.14899999999999999</v>
      </c>
      <c r="L229" s="316"/>
      <c r="M229" s="316"/>
      <c r="N229" s="316"/>
      <c r="O229" s="316"/>
      <c r="P229" s="316"/>
      <c r="Q229" s="316"/>
      <c r="S229" s="321"/>
      <c r="U229" s="322"/>
      <c r="V229" s="316"/>
      <c r="W229" s="316"/>
      <c r="X229" s="316"/>
      <c r="Y229" s="316"/>
      <c r="Z229" s="316"/>
      <c r="AA229" s="316"/>
      <c r="AB229" s="323"/>
      <c r="AU229" s="324" t="s">
        <v>180</v>
      </c>
      <c r="AV229" s="324" t="s">
        <v>86</v>
      </c>
      <c r="AW229" s="116" t="s">
        <v>86</v>
      </c>
      <c r="AX229" s="116" t="s">
        <v>31</v>
      </c>
      <c r="AY229" s="116" t="s">
        <v>74</v>
      </c>
      <c r="AZ229" s="324" t="s">
        <v>172</v>
      </c>
    </row>
    <row r="230" spans="2:66" s="115" customFormat="1" ht="22.6" customHeight="1" x14ac:dyDescent="0.35">
      <c r="B230" s="303"/>
      <c r="C230" s="304"/>
      <c r="D230" s="304"/>
      <c r="E230" s="305" t="s">
        <v>5</v>
      </c>
      <c r="F230" s="313" t="s">
        <v>307</v>
      </c>
      <c r="G230" s="314"/>
      <c r="H230" s="314"/>
      <c r="I230" s="314"/>
      <c r="J230" s="304"/>
      <c r="K230" s="308" t="s">
        <v>5</v>
      </c>
      <c r="L230" s="304"/>
      <c r="M230" s="304"/>
      <c r="N230" s="304"/>
      <c r="O230" s="304"/>
      <c r="P230" s="304"/>
      <c r="Q230" s="304"/>
      <c r="S230" s="309"/>
      <c r="U230" s="310"/>
      <c r="V230" s="304"/>
      <c r="W230" s="304"/>
      <c r="X230" s="304"/>
      <c r="Y230" s="304"/>
      <c r="Z230" s="304"/>
      <c r="AA230" s="304"/>
      <c r="AB230" s="311"/>
      <c r="AU230" s="312" t="s">
        <v>180</v>
      </c>
      <c r="AV230" s="312" t="s">
        <v>86</v>
      </c>
      <c r="AW230" s="115" t="s">
        <v>81</v>
      </c>
      <c r="AX230" s="115" t="s">
        <v>31</v>
      </c>
      <c r="AY230" s="115" t="s">
        <v>74</v>
      </c>
      <c r="AZ230" s="312" t="s">
        <v>172</v>
      </c>
    </row>
    <row r="231" spans="2:66" s="116" customFormat="1" ht="22.6" customHeight="1" x14ac:dyDescent="0.35">
      <c r="B231" s="315"/>
      <c r="C231" s="316"/>
      <c r="D231" s="316"/>
      <c r="E231" s="317" t="s">
        <v>5</v>
      </c>
      <c r="F231" s="318" t="s">
        <v>308</v>
      </c>
      <c r="G231" s="319"/>
      <c r="H231" s="319"/>
      <c r="I231" s="319"/>
      <c r="J231" s="316"/>
      <c r="K231" s="320">
        <v>0.23799999999999999</v>
      </c>
      <c r="L231" s="316"/>
      <c r="M231" s="316"/>
      <c r="N231" s="316"/>
      <c r="O231" s="316"/>
      <c r="P231" s="316"/>
      <c r="Q231" s="316"/>
      <c r="S231" s="321"/>
      <c r="U231" s="322"/>
      <c r="V231" s="316"/>
      <c r="W231" s="316"/>
      <c r="X231" s="316"/>
      <c r="Y231" s="316"/>
      <c r="Z231" s="316"/>
      <c r="AA231" s="316"/>
      <c r="AB231" s="323"/>
      <c r="AU231" s="324" t="s">
        <v>180</v>
      </c>
      <c r="AV231" s="324" t="s">
        <v>86</v>
      </c>
      <c r="AW231" s="116" t="s">
        <v>86</v>
      </c>
      <c r="AX231" s="116" t="s">
        <v>31</v>
      </c>
      <c r="AY231" s="116" t="s">
        <v>74</v>
      </c>
      <c r="AZ231" s="324" t="s">
        <v>172</v>
      </c>
    </row>
    <row r="232" spans="2:66" s="117" customFormat="1" ht="22.6" customHeight="1" x14ac:dyDescent="0.35">
      <c r="B232" s="325"/>
      <c r="C232" s="326"/>
      <c r="D232" s="326"/>
      <c r="E232" s="327" t="s">
        <v>5</v>
      </c>
      <c r="F232" s="328" t="s">
        <v>189</v>
      </c>
      <c r="G232" s="329"/>
      <c r="H232" s="329"/>
      <c r="I232" s="329"/>
      <c r="J232" s="326"/>
      <c r="K232" s="330">
        <v>0.38700000000000001</v>
      </c>
      <c r="L232" s="326"/>
      <c r="M232" s="326"/>
      <c r="N232" s="326"/>
      <c r="O232" s="326"/>
      <c r="P232" s="326"/>
      <c r="Q232" s="326"/>
      <c r="S232" s="331"/>
      <c r="U232" s="332"/>
      <c r="V232" s="326"/>
      <c r="W232" s="326"/>
      <c r="X232" s="326"/>
      <c r="Y232" s="326"/>
      <c r="Z232" s="326"/>
      <c r="AA232" s="326"/>
      <c r="AB232" s="333"/>
      <c r="AU232" s="334" t="s">
        <v>180</v>
      </c>
      <c r="AV232" s="334" t="s">
        <v>86</v>
      </c>
      <c r="AW232" s="117" t="s">
        <v>177</v>
      </c>
      <c r="AX232" s="117" t="s">
        <v>31</v>
      </c>
      <c r="AY232" s="117" t="s">
        <v>81</v>
      </c>
      <c r="AZ232" s="334" t="s">
        <v>172</v>
      </c>
    </row>
    <row r="233" spans="2:66" s="112" customFormat="1" ht="31.6" customHeight="1" x14ac:dyDescent="0.35">
      <c r="B233" s="187"/>
      <c r="C233" s="288" t="s">
        <v>309</v>
      </c>
      <c r="D233" s="288" t="s">
        <v>173</v>
      </c>
      <c r="E233" s="289" t="s">
        <v>310</v>
      </c>
      <c r="F233" s="290" t="s">
        <v>311</v>
      </c>
      <c r="G233" s="290"/>
      <c r="H233" s="290"/>
      <c r="I233" s="290"/>
      <c r="J233" s="291" t="s">
        <v>227</v>
      </c>
      <c r="K233" s="292">
        <v>0.29499999999999998</v>
      </c>
      <c r="L233" s="293"/>
      <c r="M233" s="293"/>
      <c r="N233" s="294">
        <f>ROUND(L233*K233,2)</f>
        <v>0</v>
      </c>
      <c r="O233" s="294"/>
      <c r="P233" s="294"/>
      <c r="Q233" s="294"/>
      <c r="R233" s="114" t="s">
        <v>2286</v>
      </c>
      <c r="S233" s="192"/>
      <c r="U233" s="295" t="s">
        <v>5</v>
      </c>
      <c r="V233" s="300" t="s">
        <v>39</v>
      </c>
      <c r="W233" s="301">
        <v>36.9</v>
      </c>
      <c r="X233" s="301">
        <f>W233*K233</f>
        <v>10.885499999999999</v>
      </c>
      <c r="Y233" s="301">
        <v>1.0900000000000001</v>
      </c>
      <c r="Z233" s="301">
        <f>Y233*K233</f>
        <v>0.32155</v>
      </c>
      <c r="AA233" s="301">
        <v>0</v>
      </c>
      <c r="AB233" s="302">
        <f>AA233*K233</f>
        <v>0</v>
      </c>
      <c r="AS233" s="172" t="s">
        <v>177</v>
      </c>
      <c r="AU233" s="172" t="s">
        <v>173</v>
      </c>
      <c r="AV233" s="172" t="s">
        <v>86</v>
      </c>
      <c r="AZ233" s="172" t="s">
        <v>172</v>
      </c>
      <c r="BF233" s="299">
        <f>IF(V233="základní",N233,0)</f>
        <v>0</v>
      </c>
      <c r="BG233" s="299">
        <f>IF(V233="snížená",N233,0)</f>
        <v>0</v>
      </c>
      <c r="BH233" s="299">
        <f>IF(V233="zákl. přenesená",N233,0)</f>
        <v>0</v>
      </c>
      <c r="BI233" s="299">
        <f>IF(V233="sníž. přenesená",N233,0)</f>
        <v>0</v>
      </c>
      <c r="BJ233" s="299">
        <f>IF(V233="nulová",N233,0)</f>
        <v>0</v>
      </c>
      <c r="BK233" s="172" t="s">
        <v>81</v>
      </c>
      <c r="BL233" s="299">
        <f>ROUND(L233*K233,2)</f>
        <v>0</v>
      </c>
      <c r="BM233" s="172" t="s">
        <v>177</v>
      </c>
      <c r="BN233" s="172" t="s">
        <v>312</v>
      </c>
    </row>
    <row r="234" spans="2:66" s="115" customFormat="1" ht="22.6" customHeight="1" x14ac:dyDescent="0.35">
      <c r="B234" s="303"/>
      <c r="C234" s="304"/>
      <c r="D234" s="304"/>
      <c r="E234" s="305" t="s">
        <v>5</v>
      </c>
      <c r="F234" s="306" t="s">
        <v>235</v>
      </c>
      <c r="G234" s="307"/>
      <c r="H234" s="307"/>
      <c r="I234" s="307"/>
      <c r="J234" s="304"/>
      <c r="K234" s="308" t="s">
        <v>5</v>
      </c>
      <c r="L234" s="304"/>
      <c r="M234" s="304"/>
      <c r="N234" s="304"/>
      <c r="O234" s="304"/>
      <c r="P234" s="304"/>
      <c r="Q234" s="304"/>
      <c r="S234" s="309"/>
      <c r="U234" s="310"/>
      <c r="V234" s="304"/>
      <c r="W234" s="304"/>
      <c r="X234" s="304"/>
      <c r="Y234" s="304"/>
      <c r="Z234" s="304"/>
      <c r="AA234" s="304"/>
      <c r="AB234" s="311"/>
      <c r="AU234" s="312" t="s">
        <v>180</v>
      </c>
      <c r="AV234" s="312" t="s">
        <v>86</v>
      </c>
      <c r="AW234" s="115" t="s">
        <v>81</v>
      </c>
      <c r="AX234" s="115" t="s">
        <v>31</v>
      </c>
      <c r="AY234" s="115" t="s">
        <v>74</v>
      </c>
      <c r="AZ234" s="312" t="s">
        <v>172</v>
      </c>
    </row>
    <row r="235" spans="2:66" s="116" customFormat="1" ht="31.6" customHeight="1" x14ac:dyDescent="0.35">
      <c r="B235" s="315"/>
      <c r="C235" s="316"/>
      <c r="D235" s="316"/>
      <c r="E235" s="317" t="s">
        <v>5</v>
      </c>
      <c r="F235" s="318" t="s">
        <v>313</v>
      </c>
      <c r="G235" s="319"/>
      <c r="H235" s="319"/>
      <c r="I235" s="319"/>
      <c r="J235" s="316"/>
      <c r="K235" s="320">
        <v>0.16700000000000001</v>
      </c>
      <c r="L235" s="316"/>
      <c r="M235" s="316"/>
      <c r="N235" s="316"/>
      <c r="O235" s="316"/>
      <c r="P235" s="316"/>
      <c r="Q235" s="316"/>
      <c r="S235" s="321"/>
      <c r="U235" s="322"/>
      <c r="V235" s="316"/>
      <c r="W235" s="316"/>
      <c r="X235" s="316"/>
      <c r="Y235" s="316"/>
      <c r="Z235" s="316"/>
      <c r="AA235" s="316"/>
      <c r="AB235" s="323"/>
      <c r="AU235" s="324" t="s">
        <v>180</v>
      </c>
      <c r="AV235" s="324" t="s">
        <v>86</v>
      </c>
      <c r="AW235" s="116" t="s">
        <v>86</v>
      </c>
      <c r="AX235" s="116" t="s">
        <v>31</v>
      </c>
      <c r="AY235" s="116" t="s">
        <v>74</v>
      </c>
      <c r="AZ235" s="324" t="s">
        <v>172</v>
      </c>
    </row>
    <row r="236" spans="2:66" s="115" customFormat="1" ht="22.6" customHeight="1" x14ac:dyDescent="0.35">
      <c r="B236" s="303"/>
      <c r="C236" s="304"/>
      <c r="D236" s="304"/>
      <c r="E236" s="305" t="s">
        <v>5</v>
      </c>
      <c r="F236" s="313" t="s">
        <v>307</v>
      </c>
      <c r="G236" s="314"/>
      <c r="H236" s="314"/>
      <c r="I236" s="314"/>
      <c r="J236" s="304"/>
      <c r="K236" s="308" t="s">
        <v>5</v>
      </c>
      <c r="L236" s="304"/>
      <c r="M236" s="304"/>
      <c r="N236" s="304"/>
      <c r="O236" s="304"/>
      <c r="P236" s="304"/>
      <c r="Q236" s="304"/>
      <c r="S236" s="309"/>
      <c r="U236" s="310"/>
      <c r="V236" s="304"/>
      <c r="W236" s="304"/>
      <c r="X236" s="304"/>
      <c r="Y236" s="304"/>
      <c r="Z236" s="304"/>
      <c r="AA236" s="304"/>
      <c r="AB236" s="311"/>
      <c r="AU236" s="312" t="s">
        <v>180</v>
      </c>
      <c r="AV236" s="312" t="s">
        <v>86</v>
      </c>
      <c r="AW236" s="115" t="s">
        <v>81</v>
      </c>
      <c r="AX236" s="115" t="s">
        <v>31</v>
      </c>
      <c r="AY236" s="115" t="s">
        <v>74</v>
      </c>
      <c r="AZ236" s="312" t="s">
        <v>172</v>
      </c>
    </row>
    <row r="237" spans="2:66" s="116" customFormat="1" ht="31.6" customHeight="1" x14ac:dyDescent="0.35">
      <c r="B237" s="315"/>
      <c r="C237" s="316"/>
      <c r="D237" s="316"/>
      <c r="E237" s="317" t="s">
        <v>5</v>
      </c>
      <c r="F237" s="318" t="s">
        <v>314</v>
      </c>
      <c r="G237" s="319"/>
      <c r="H237" s="319"/>
      <c r="I237" s="319"/>
      <c r="J237" s="316"/>
      <c r="K237" s="320">
        <v>0.128</v>
      </c>
      <c r="L237" s="316"/>
      <c r="M237" s="316"/>
      <c r="N237" s="316"/>
      <c r="O237" s="316"/>
      <c r="P237" s="316"/>
      <c r="Q237" s="316"/>
      <c r="S237" s="321"/>
      <c r="U237" s="322"/>
      <c r="V237" s="316"/>
      <c r="W237" s="316"/>
      <c r="X237" s="316"/>
      <c r="Y237" s="316"/>
      <c r="Z237" s="316"/>
      <c r="AA237" s="316"/>
      <c r="AB237" s="323"/>
      <c r="AU237" s="324" t="s">
        <v>180</v>
      </c>
      <c r="AV237" s="324" t="s">
        <v>86</v>
      </c>
      <c r="AW237" s="116" t="s">
        <v>86</v>
      </c>
      <c r="AX237" s="116" t="s">
        <v>31</v>
      </c>
      <c r="AY237" s="116" t="s">
        <v>74</v>
      </c>
      <c r="AZ237" s="324" t="s">
        <v>172</v>
      </c>
    </row>
    <row r="238" spans="2:66" s="117" customFormat="1" ht="22.6" customHeight="1" x14ac:dyDescent="0.35">
      <c r="B238" s="325"/>
      <c r="C238" s="326"/>
      <c r="D238" s="326"/>
      <c r="E238" s="327" t="s">
        <v>5</v>
      </c>
      <c r="F238" s="328" t="s">
        <v>189</v>
      </c>
      <c r="G238" s="329"/>
      <c r="H238" s="329"/>
      <c r="I238" s="329"/>
      <c r="J238" s="326"/>
      <c r="K238" s="330">
        <v>0.29499999999999998</v>
      </c>
      <c r="L238" s="326"/>
      <c r="M238" s="326"/>
      <c r="N238" s="326"/>
      <c r="O238" s="326"/>
      <c r="P238" s="326"/>
      <c r="Q238" s="326"/>
      <c r="S238" s="331"/>
      <c r="U238" s="332"/>
      <c r="V238" s="326"/>
      <c r="W238" s="326"/>
      <c r="X238" s="326"/>
      <c r="Y238" s="326"/>
      <c r="Z238" s="326"/>
      <c r="AA238" s="326"/>
      <c r="AB238" s="333"/>
      <c r="AU238" s="334" t="s">
        <v>180</v>
      </c>
      <c r="AV238" s="334" t="s">
        <v>86</v>
      </c>
      <c r="AW238" s="117" t="s">
        <v>177</v>
      </c>
      <c r="AX238" s="117" t="s">
        <v>31</v>
      </c>
      <c r="AY238" s="117" t="s">
        <v>81</v>
      </c>
      <c r="AZ238" s="334" t="s">
        <v>172</v>
      </c>
    </row>
    <row r="239" spans="2:66" s="112" customFormat="1" ht="22.6" customHeight="1" x14ac:dyDescent="0.35">
      <c r="B239" s="187"/>
      <c r="C239" s="288" t="s">
        <v>315</v>
      </c>
      <c r="D239" s="288" t="s">
        <v>173</v>
      </c>
      <c r="E239" s="289" t="s">
        <v>316</v>
      </c>
      <c r="F239" s="290" t="s">
        <v>317</v>
      </c>
      <c r="G239" s="290"/>
      <c r="H239" s="290"/>
      <c r="I239" s="290"/>
      <c r="J239" s="291" t="s">
        <v>193</v>
      </c>
      <c r="K239" s="292">
        <v>15.21</v>
      </c>
      <c r="L239" s="293"/>
      <c r="M239" s="293"/>
      <c r="N239" s="294">
        <f>ROUND(L239*K239,2)</f>
        <v>0</v>
      </c>
      <c r="O239" s="294"/>
      <c r="P239" s="294"/>
      <c r="Q239" s="294"/>
      <c r="R239" s="114" t="s">
        <v>5</v>
      </c>
      <c r="S239" s="192"/>
      <c r="U239" s="295" t="s">
        <v>5</v>
      </c>
      <c r="V239" s="300" t="s">
        <v>39</v>
      </c>
      <c r="W239" s="301">
        <v>0.45</v>
      </c>
      <c r="X239" s="301">
        <f>W239*K239</f>
        <v>6.8445000000000009</v>
      </c>
      <c r="Y239" s="301">
        <v>2.0000000000000001E-4</v>
      </c>
      <c r="Z239" s="301">
        <f>Y239*K239</f>
        <v>3.0420000000000004E-3</v>
      </c>
      <c r="AA239" s="301">
        <v>1.0000000000000001E-5</v>
      </c>
      <c r="AB239" s="302">
        <f>AA239*K239</f>
        <v>1.5210000000000001E-4</v>
      </c>
      <c r="AS239" s="172" t="s">
        <v>177</v>
      </c>
      <c r="AU239" s="172" t="s">
        <v>173</v>
      </c>
      <c r="AV239" s="172" t="s">
        <v>86</v>
      </c>
      <c r="AZ239" s="172" t="s">
        <v>172</v>
      </c>
      <c r="BF239" s="299">
        <f>IF(V239="základní",N239,0)</f>
        <v>0</v>
      </c>
      <c r="BG239" s="299">
        <f>IF(V239="snížená",N239,0)</f>
        <v>0</v>
      </c>
      <c r="BH239" s="299">
        <f>IF(V239="zákl. přenesená",N239,0)</f>
        <v>0</v>
      </c>
      <c r="BI239" s="299">
        <f>IF(V239="sníž. přenesená",N239,0)</f>
        <v>0</v>
      </c>
      <c r="BJ239" s="299">
        <f>IF(V239="nulová",N239,0)</f>
        <v>0</v>
      </c>
      <c r="BK239" s="172" t="s">
        <v>81</v>
      </c>
      <c r="BL239" s="299">
        <f>ROUND(L239*K239,2)</f>
        <v>0</v>
      </c>
      <c r="BM239" s="172" t="s">
        <v>177</v>
      </c>
      <c r="BN239" s="172" t="s">
        <v>318</v>
      </c>
    </row>
    <row r="240" spans="2:66" s="115" customFormat="1" ht="22.6" customHeight="1" x14ac:dyDescent="0.35">
      <c r="B240" s="303"/>
      <c r="C240" s="304"/>
      <c r="D240" s="304"/>
      <c r="E240" s="305" t="s">
        <v>5</v>
      </c>
      <c r="F240" s="306" t="s">
        <v>319</v>
      </c>
      <c r="G240" s="307"/>
      <c r="H240" s="307"/>
      <c r="I240" s="307"/>
      <c r="J240" s="304"/>
      <c r="K240" s="308" t="s">
        <v>5</v>
      </c>
      <c r="L240" s="304"/>
      <c r="M240" s="304"/>
      <c r="N240" s="304"/>
      <c r="O240" s="304"/>
      <c r="P240" s="304"/>
      <c r="Q240" s="304"/>
      <c r="S240" s="309"/>
      <c r="U240" s="310"/>
      <c r="V240" s="304"/>
      <c r="W240" s="304"/>
      <c r="X240" s="304"/>
      <c r="Y240" s="304"/>
      <c r="Z240" s="304"/>
      <c r="AA240" s="304"/>
      <c r="AB240" s="311"/>
      <c r="AU240" s="312" t="s">
        <v>180</v>
      </c>
      <c r="AV240" s="312" t="s">
        <v>86</v>
      </c>
      <c r="AW240" s="115" t="s">
        <v>81</v>
      </c>
      <c r="AX240" s="115" t="s">
        <v>31</v>
      </c>
      <c r="AY240" s="115" t="s">
        <v>74</v>
      </c>
      <c r="AZ240" s="312" t="s">
        <v>172</v>
      </c>
    </row>
    <row r="241" spans="2:66" s="115" customFormat="1" ht="22.6" customHeight="1" x14ac:dyDescent="0.35">
      <c r="B241" s="303"/>
      <c r="C241" s="304"/>
      <c r="D241" s="304"/>
      <c r="E241" s="305" t="s">
        <v>5</v>
      </c>
      <c r="F241" s="313" t="s">
        <v>235</v>
      </c>
      <c r="G241" s="314"/>
      <c r="H241" s="314"/>
      <c r="I241" s="314"/>
      <c r="J241" s="304"/>
      <c r="K241" s="308" t="s">
        <v>5</v>
      </c>
      <c r="L241" s="304"/>
      <c r="M241" s="304"/>
      <c r="N241" s="304"/>
      <c r="O241" s="304"/>
      <c r="P241" s="304"/>
      <c r="Q241" s="304"/>
      <c r="S241" s="309"/>
      <c r="U241" s="310"/>
      <c r="V241" s="304"/>
      <c r="W241" s="304"/>
      <c r="X241" s="304"/>
      <c r="Y241" s="304"/>
      <c r="Z241" s="304"/>
      <c r="AA241" s="304"/>
      <c r="AB241" s="311"/>
      <c r="AU241" s="312" t="s">
        <v>180</v>
      </c>
      <c r="AV241" s="312" t="s">
        <v>86</v>
      </c>
      <c r="AW241" s="115" t="s">
        <v>81</v>
      </c>
      <c r="AX241" s="115" t="s">
        <v>31</v>
      </c>
      <c r="AY241" s="115" t="s">
        <v>74</v>
      </c>
      <c r="AZ241" s="312" t="s">
        <v>172</v>
      </c>
    </row>
    <row r="242" spans="2:66" s="116" customFormat="1" ht="22.6" customHeight="1" x14ac:dyDescent="0.35">
      <c r="B242" s="315"/>
      <c r="C242" s="316"/>
      <c r="D242" s="316"/>
      <c r="E242" s="317" t="s">
        <v>5</v>
      </c>
      <c r="F242" s="318" t="s">
        <v>320</v>
      </c>
      <c r="G242" s="319"/>
      <c r="H242" s="319"/>
      <c r="I242" s="319"/>
      <c r="J242" s="316"/>
      <c r="K242" s="320">
        <v>15.21</v>
      </c>
      <c r="L242" s="316"/>
      <c r="M242" s="316"/>
      <c r="N242" s="316"/>
      <c r="O242" s="316"/>
      <c r="P242" s="316"/>
      <c r="Q242" s="316"/>
      <c r="S242" s="321"/>
      <c r="U242" s="322"/>
      <c r="V242" s="316"/>
      <c r="W242" s="316"/>
      <c r="X242" s="316"/>
      <c r="Y242" s="316"/>
      <c r="Z242" s="316"/>
      <c r="AA242" s="316"/>
      <c r="AB242" s="323"/>
      <c r="AU242" s="324" t="s">
        <v>180</v>
      </c>
      <c r="AV242" s="324" t="s">
        <v>86</v>
      </c>
      <c r="AW242" s="116" t="s">
        <v>86</v>
      </c>
      <c r="AX242" s="116" t="s">
        <v>31</v>
      </c>
      <c r="AY242" s="116" t="s">
        <v>81</v>
      </c>
      <c r="AZ242" s="324" t="s">
        <v>172</v>
      </c>
    </row>
    <row r="243" spans="2:66" s="112" customFormat="1" ht="31.6" customHeight="1" x14ac:dyDescent="0.35">
      <c r="B243" s="187"/>
      <c r="C243" s="288" t="s">
        <v>321</v>
      </c>
      <c r="D243" s="288" t="s">
        <v>173</v>
      </c>
      <c r="E243" s="289" t="s">
        <v>322</v>
      </c>
      <c r="F243" s="290" t="s">
        <v>323</v>
      </c>
      <c r="G243" s="290"/>
      <c r="H243" s="290"/>
      <c r="I243" s="290"/>
      <c r="J243" s="291" t="s">
        <v>176</v>
      </c>
      <c r="K243" s="292">
        <v>7.6050000000000004</v>
      </c>
      <c r="L243" s="293"/>
      <c r="M243" s="293"/>
      <c r="N243" s="294">
        <f>ROUND(L243*K243,2)</f>
        <v>0</v>
      </c>
      <c r="O243" s="294"/>
      <c r="P243" s="294"/>
      <c r="Q243" s="294"/>
      <c r="R243" s="114" t="s">
        <v>2286</v>
      </c>
      <c r="S243" s="192"/>
      <c r="U243" s="295" t="s">
        <v>5</v>
      </c>
      <c r="V243" s="300" t="s">
        <v>39</v>
      </c>
      <c r="W243" s="301">
        <v>3.5920000000000001</v>
      </c>
      <c r="X243" s="301">
        <f>W243*K243</f>
        <v>27.317160000000001</v>
      </c>
      <c r="Y243" s="301">
        <v>2.496E-2</v>
      </c>
      <c r="Z243" s="301">
        <f>Y243*K243</f>
        <v>0.18982080000000001</v>
      </c>
      <c r="AA243" s="301">
        <v>0</v>
      </c>
      <c r="AB243" s="302">
        <f>AA243*K243</f>
        <v>0</v>
      </c>
      <c r="AS243" s="172" t="s">
        <v>177</v>
      </c>
      <c r="AU243" s="172" t="s">
        <v>173</v>
      </c>
      <c r="AV243" s="172" t="s">
        <v>86</v>
      </c>
      <c r="AZ243" s="172" t="s">
        <v>172</v>
      </c>
      <c r="BF243" s="299">
        <f>IF(V243="základní",N243,0)</f>
        <v>0</v>
      </c>
      <c r="BG243" s="299">
        <f>IF(V243="snížená",N243,0)</f>
        <v>0</v>
      </c>
      <c r="BH243" s="299">
        <f>IF(V243="zákl. přenesená",N243,0)</f>
        <v>0</v>
      </c>
      <c r="BI243" s="299">
        <f>IF(V243="sníž. přenesená",N243,0)</f>
        <v>0</v>
      </c>
      <c r="BJ243" s="299">
        <f>IF(V243="nulová",N243,0)</f>
        <v>0</v>
      </c>
      <c r="BK243" s="172" t="s">
        <v>81</v>
      </c>
      <c r="BL243" s="299">
        <f>ROUND(L243*K243,2)</f>
        <v>0</v>
      </c>
      <c r="BM243" s="172" t="s">
        <v>177</v>
      </c>
      <c r="BN243" s="172" t="s">
        <v>324</v>
      </c>
    </row>
    <row r="244" spans="2:66" s="112" customFormat="1" ht="29.95" customHeight="1" x14ac:dyDescent="0.35">
      <c r="B244" s="187"/>
      <c r="C244" s="188"/>
      <c r="D244" s="188"/>
      <c r="E244" s="188"/>
      <c r="F244" s="354" t="s">
        <v>325</v>
      </c>
      <c r="G244" s="355"/>
      <c r="H244" s="355"/>
      <c r="I244" s="355"/>
      <c r="J244" s="188"/>
      <c r="K244" s="188"/>
      <c r="L244" s="188"/>
      <c r="M244" s="188"/>
      <c r="N244" s="188"/>
      <c r="O244" s="188"/>
      <c r="P244" s="188"/>
      <c r="Q244" s="188"/>
      <c r="S244" s="192"/>
      <c r="U244" s="356"/>
      <c r="V244" s="188"/>
      <c r="W244" s="188"/>
      <c r="X244" s="188"/>
      <c r="Y244" s="188"/>
      <c r="Z244" s="188"/>
      <c r="AA244" s="188"/>
      <c r="AB244" s="357"/>
      <c r="AU244" s="172" t="s">
        <v>326</v>
      </c>
      <c r="AV244" s="172" t="s">
        <v>86</v>
      </c>
    </row>
    <row r="245" spans="2:66" s="115" customFormat="1" ht="22.6" customHeight="1" x14ac:dyDescent="0.35">
      <c r="B245" s="303"/>
      <c r="C245" s="304"/>
      <c r="D245" s="304"/>
      <c r="E245" s="305" t="s">
        <v>5</v>
      </c>
      <c r="F245" s="313" t="s">
        <v>319</v>
      </c>
      <c r="G245" s="314"/>
      <c r="H245" s="314"/>
      <c r="I245" s="314"/>
      <c r="J245" s="304"/>
      <c r="K245" s="308" t="s">
        <v>5</v>
      </c>
      <c r="L245" s="304"/>
      <c r="M245" s="304"/>
      <c r="N245" s="304"/>
      <c r="O245" s="304"/>
      <c r="P245" s="304"/>
      <c r="Q245" s="304"/>
      <c r="S245" s="309"/>
      <c r="U245" s="310"/>
      <c r="V245" s="304"/>
      <c r="W245" s="304"/>
      <c r="X245" s="304"/>
      <c r="Y245" s="304"/>
      <c r="Z245" s="304"/>
      <c r="AA245" s="304"/>
      <c r="AB245" s="311"/>
      <c r="AU245" s="312" t="s">
        <v>180</v>
      </c>
      <c r="AV245" s="312" t="s">
        <v>86</v>
      </c>
      <c r="AW245" s="115" t="s">
        <v>81</v>
      </c>
      <c r="AX245" s="115" t="s">
        <v>31</v>
      </c>
      <c r="AY245" s="115" t="s">
        <v>74</v>
      </c>
      <c r="AZ245" s="312" t="s">
        <v>172</v>
      </c>
    </row>
    <row r="246" spans="2:66" s="115" customFormat="1" ht="22.6" customHeight="1" x14ac:dyDescent="0.35">
      <c r="B246" s="303"/>
      <c r="C246" s="304"/>
      <c r="D246" s="304"/>
      <c r="E246" s="305" t="s">
        <v>5</v>
      </c>
      <c r="F246" s="313" t="s">
        <v>235</v>
      </c>
      <c r="G246" s="314"/>
      <c r="H246" s="314"/>
      <c r="I246" s="314"/>
      <c r="J246" s="304"/>
      <c r="K246" s="308" t="s">
        <v>5</v>
      </c>
      <c r="L246" s="304"/>
      <c r="M246" s="304"/>
      <c r="N246" s="304"/>
      <c r="O246" s="304"/>
      <c r="P246" s="304"/>
      <c r="Q246" s="304"/>
      <c r="S246" s="309"/>
      <c r="U246" s="310"/>
      <c r="V246" s="304"/>
      <c r="W246" s="304"/>
      <c r="X246" s="304"/>
      <c r="Y246" s="304"/>
      <c r="Z246" s="304"/>
      <c r="AA246" s="304"/>
      <c r="AB246" s="311"/>
      <c r="AU246" s="312" t="s">
        <v>180</v>
      </c>
      <c r="AV246" s="312" t="s">
        <v>86</v>
      </c>
      <c r="AW246" s="115" t="s">
        <v>81</v>
      </c>
      <c r="AX246" s="115" t="s">
        <v>31</v>
      </c>
      <c r="AY246" s="115" t="s">
        <v>74</v>
      </c>
      <c r="AZ246" s="312" t="s">
        <v>172</v>
      </c>
    </row>
    <row r="247" spans="2:66" s="116" customFormat="1" ht="22.6" customHeight="1" x14ac:dyDescent="0.35">
      <c r="B247" s="315"/>
      <c r="C247" s="316"/>
      <c r="D247" s="316"/>
      <c r="E247" s="317" t="s">
        <v>5</v>
      </c>
      <c r="F247" s="318" t="s">
        <v>327</v>
      </c>
      <c r="G247" s="319"/>
      <c r="H247" s="319"/>
      <c r="I247" s="319"/>
      <c r="J247" s="316"/>
      <c r="K247" s="320">
        <v>7.6050000000000004</v>
      </c>
      <c r="L247" s="316"/>
      <c r="M247" s="316"/>
      <c r="N247" s="316"/>
      <c r="O247" s="316"/>
      <c r="P247" s="316"/>
      <c r="Q247" s="316"/>
      <c r="S247" s="321"/>
      <c r="U247" s="322"/>
      <c r="V247" s="316"/>
      <c r="W247" s="316"/>
      <c r="X247" s="316"/>
      <c r="Y247" s="316"/>
      <c r="Z247" s="316"/>
      <c r="AA247" s="316"/>
      <c r="AB247" s="323"/>
      <c r="AU247" s="324" t="s">
        <v>180</v>
      </c>
      <c r="AV247" s="324" t="s">
        <v>86</v>
      </c>
      <c r="AW247" s="116" t="s">
        <v>86</v>
      </c>
      <c r="AX247" s="116" t="s">
        <v>31</v>
      </c>
      <c r="AY247" s="116" t="s">
        <v>81</v>
      </c>
      <c r="AZ247" s="324" t="s">
        <v>172</v>
      </c>
    </row>
    <row r="248" spans="2:66" s="112" customFormat="1" ht="31.6" customHeight="1" x14ac:dyDescent="0.35">
      <c r="B248" s="187"/>
      <c r="C248" s="288" t="s">
        <v>328</v>
      </c>
      <c r="D248" s="288" t="s">
        <v>173</v>
      </c>
      <c r="E248" s="289" t="s">
        <v>329</v>
      </c>
      <c r="F248" s="290" t="s">
        <v>330</v>
      </c>
      <c r="G248" s="290"/>
      <c r="H248" s="290"/>
      <c r="I248" s="290"/>
      <c r="J248" s="291" t="s">
        <v>193</v>
      </c>
      <c r="K248" s="292">
        <v>18.489999999999998</v>
      </c>
      <c r="L248" s="293"/>
      <c r="M248" s="293"/>
      <c r="N248" s="294">
        <f>ROUND(L248*K248,2)</f>
        <v>0</v>
      </c>
      <c r="O248" s="294"/>
      <c r="P248" s="294"/>
      <c r="Q248" s="294"/>
      <c r="R248" s="114" t="s">
        <v>2286</v>
      </c>
      <c r="S248" s="192"/>
      <c r="U248" s="295" t="s">
        <v>5</v>
      </c>
      <c r="V248" s="300" t="s">
        <v>39</v>
      </c>
      <c r="W248" s="301">
        <v>0.64500000000000002</v>
      </c>
      <c r="X248" s="301">
        <f>W248*K248</f>
        <v>11.92605</v>
      </c>
      <c r="Y248" s="301">
        <v>0.12064</v>
      </c>
      <c r="Z248" s="301">
        <f>Y248*K248</f>
        <v>2.2306335999999996</v>
      </c>
      <c r="AA248" s="301">
        <v>0</v>
      </c>
      <c r="AB248" s="302">
        <f>AA248*K248</f>
        <v>0</v>
      </c>
      <c r="AS248" s="172" t="s">
        <v>177</v>
      </c>
      <c r="AU248" s="172" t="s">
        <v>173</v>
      </c>
      <c r="AV248" s="172" t="s">
        <v>86</v>
      </c>
      <c r="AZ248" s="172" t="s">
        <v>172</v>
      </c>
      <c r="BF248" s="299">
        <f>IF(V248="základní",N248,0)</f>
        <v>0</v>
      </c>
      <c r="BG248" s="299">
        <f>IF(V248="snížená",N248,0)</f>
        <v>0</v>
      </c>
      <c r="BH248" s="299">
        <f>IF(V248="zákl. přenesená",N248,0)</f>
        <v>0</v>
      </c>
      <c r="BI248" s="299">
        <f>IF(V248="sníž. přenesená",N248,0)</f>
        <v>0</v>
      </c>
      <c r="BJ248" s="299">
        <f>IF(V248="nulová",N248,0)</f>
        <v>0</v>
      </c>
      <c r="BK248" s="172" t="s">
        <v>81</v>
      </c>
      <c r="BL248" s="299">
        <f>ROUND(L248*K248,2)</f>
        <v>0</v>
      </c>
      <c r="BM248" s="172" t="s">
        <v>177</v>
      </c>
      <c r="BN248" s="172" t="s">
        <v>331</v>
      </c>
    </row>
    <row r="249" spans="2:66" s="115" customFormat="1" ht="22.6" customHeight="1" x14ac:dyDescent="0.35">
      <c r="B249" s="303"/>
      <c r="C249" s="304"/>
      <c r="D249" s="304"/>
      <c r="E249" s="305" t="s">
        <v>5</v>
      </c>
      <c r="F249" s="306" t="s">
        <v>235</v>
      </c>
      <c r="G249" s="307"/>
      <c r="H249" s="307"/>
      <c r="I249" s="307"/>
      <c r="J249" s="304"/>
      <c r="K249" s="308" t="s">
        <v>5</v>
      </c>
      <c r="L249" s="304"/>
      <c r="M249" s="304"/>
      <c r="N249" s="304"/>
      <c r="O249" s="304"/>
      <c r="P249" s="304"/>
      <c r="Q249" s="304"/>
      <c r="S249" s="309"/>
      <c r="U249" s="310"/>
      <c r="V249" s="304"/>
      <c r="W249" s="304"/>
      <c r="X249" s="304"/>
      <c r="Y249" s="304"/>
      <c r="Z249" s="304"/>
      <c r="AA249" s="304"/>
      <c r="AB249" s="311"/>
      <c r="AU249" s="312" t="s">
        <v>180</v>
      </c>
      <c r="AV249" s="312" t="s">
        <v>86</v>
      </c>
      <c r="AW249" s="115" t="s">
        <v>81</v>
      </c>
      <c r="AX249" s="115" t="s">
        <v>31</v>
      </c>
      <c r="AY249" s="115" t="s">
        <v>74</v>
      </c>
      <c r="AZ249" s="312" t="s">
        <v>172</v>
      </c>
    </row>
    <row r="250" spans="2:66" s="115" customFormat="1" ht="22.6" customHeight="1" x14ac:dyDescent="0.35">
      <c r="B250" s="303"/>
      <c r="C250" s="304"/>
      <c r="D250" s="304"/>
      <c r="E250" s="305" t="s">
        <v>5</v>
      </c>
      <c r="F250" s="313" t="s">
        <v>332</v>
      </c>
      <c r="G250" s="314"/>
      <c r="H250" s="314"/>
      <c r="I250" s="314"/>
      <c r="J250" s="304"/>
      <c r="K250" s="308" t="s">
        <v>5</v>
      </c>
      <c r="L250" s="304"/>
      <c r="M250" s="304"/>
      <c r="N250" s="304"/>
      <c r="O250" s="304"/>
      <c r="P250" s="304"/>
      <c r="Q250" s="304"/>
      <c r="S250" s="309"/>
      <c r="U250" s="310"/>
      <c r="V250" s="304"/>
      <c r="W250" s="304"/>
      <c r="X250" s="304"/>
      <c r="Y250" s="304"/>
      <c r="Z250" s="304"/>
      <c r="AA250" s="304"/>
      <c r="AB250" s="311"/>
      <c r="AU250" s="312" t="s">
        <v>180</v>
      </c>
      <c r="AV250" s="312" t="s">
        <v>86</v>
      </c>
      <c r="AW250" s="115" t="s">
        <v>81</v>
      </c>
      <c r="AX250" s="115" t="s">
        <v>31</v>
      </c>
      <c r="AY250" s="115" t="s">
        <v>74</v>
      </c>
      <c r="AZ250" s="312" t="s">
        <v>172</v>
      </c>
    </row>
    <row r="251" spans="2:66" s="116" customFormat="1" ht="22.6" customHeight="1" x14ac:dyDescent="0.35">
      <c r="B251" s="315"/>
      <c r="C251" s="316"/>
      <c r="D251" s="316"/>
      <c r="E251" s="317" t="s">
        <v>5</v>
      </c>
      <c r="F251" s="318" t="s">
        <v>333</v>
      </c>
      <c r="G251" s="319"/>
      <c r="H251" s="319"/>
      <c r="I251" s="319"/>
      <c r="J251" s="316"/>
      <c r="K251" s="320">
        <v>18.489999999999998</v>
      </c>
      <c r="L251" s="316"/>
      <c r="M251" s="316"/>
      <c r="N251" s="316"/>
      <c r="O251" s="316"/>
      <c r="P251" s="316"/>
      <c r="Q251" s="316"/>
      <c r="S251" s="321"/>
      <c r="U251" s="322"/>
      <c r="V251" s="316"/>
      <c r="W251" s="316"/>
      <c r="X251" s="316"/>
      <c r="Y251" s="316"/>
      <c r="Z251" s="316"/>
      <c r="AA251" s="316"/>
      <c r="AB251" s="323"/>
      <c r="AU251" s="324" t="s">
        <v>180</v>
      </c>
      <c r="AV251" s="324" t="s">
        <v>86</v>
      </c>
      <c r="AW251" s="116" t="s">
        <v>86</v>
      </c>
      <c r="AX251" s="116" t="s">
        <v>31</v>
      </c>
      <c r="AY251" s="116" t="s">
        <v>81</v>
      </c>
      <c r="AZ251" s="324" t="s">
        <v>172</v>
      </c>
    </row>
    <row r="252" spans="2:66" s="112" customFormat="1" ht="31.6" customHeight="1" x14ac:dyDescent="0.35">
      <c r="B252" s="187"/>
      <c r="C252" s="337" t="s">
        <v>334</v>
      </c>
      <c r="D252" s="337" t="s">
        <v>238</v>
      </c>
      <c r="E252" s="338" t="s">
        <v>335</v>
      </c>
      <c r="F252" s="339" t="s">
        <v>336</v>
      </c>
      <c r="G252" s="339"/>
      <c r="H252" s="339"/>
      <c r="I252" s="339"/>
      <c r="J252" s="340" t="s">
        <v>295</v>
      </c>
      <c r="K252" s="341">
        <v>38.112000000000002</v>
      </c>
      <c r="L252" s="342"/>
      <c r="M252" s="342"/>
      <c r="N252" s="343">
        <f>ROUND(L252*K252,2)</f>
        <v>0</v>
      </c>
      <c r="O252" s="294"/>
      <c r="P252" s="294"/>
      <c r="Q252" s="294"/>
      <c r="R252" s="118" t="s">
        <v>5</v>
      </c>
      <c r="S252" s="192"/>
      <c r="U252" s="295" t="s">
        <v>5</v>
      </c>
      <c r="V252" s="300" t="s">
        <v>39</v>
      </c>
      <c r="W252" s="301">
        <v>0</v>
      </c>
      <c r="X252" s="301">
        <f>W252*K252</f>
        <v>0</v>
      </c>
      <c r="Y252" s="301">
        <v>8.4000000000000005E-2</v>
      </c>
      <c r="Z252" s="301">
        <f>Y252*K252</f>
        <v>3.2014080000000003</v>
      </c>
      <c r="AA252" s="301">
        <v>0</v>
      </c>
      <c r="AB252" s="302">
        <f>AA252*K252</f>
        <v>0</v>
      </c>
      <c r="AS252" s="172" t="s">
        <v>224</v>
      </c>
      <c r="AU252" s="172" t="s">
        <v>238</v>
      </c>
      <c r="AV252" s="172" t="s">
        <v>86</v>
      </c>
      <c r="AZ252" s="172" t="s">
        <v>172</v>
      </c>
      <c r="BF252" s="299">
        <f>IF(V252="základní",N252,0)</f>
        <v>0</v>
      </c>
      <c r="BG252" s="299">
        <f>IF(V252="snížená",N252,0)</f>
        <v>0</v>
      </c>
      <c r="BH252" s="299">
        <f>IF(V252="zákl. přenesená",N252,0)</f>
        <v>0</v>
      </c>
      <c r="BI252" s="299">
        <f>IF(V252="sníž. přenesená",N252,0)</f>
        <v>0</v>
      </c>
      <c r="BJ252" s="299">
        <f>IF(V252="nulová",N252,0)</f>
        <v>0</v>
      </c>
      <c r="BK252" s="172" t="s">
        <v>81</v>
      </c>
      <c r="BL252" s="299">
        <f>ROUND(L252*K252,2)</f>
        <v>0</v>
      </c>
      <c r="BM252" s="172" t="s">
        <v>177</v>
      </c>
      <c r="BN252" s="172" t="s">
        <v>337</v>
      </c>
    </row>
    <row r="253" spans="2:66" s="116" customFormat="1" ht="22.6" customHeight="1" x14ac:dyDescent="0.35">
      <c r="B253" s="315"/>
      <c r="C253" s="316"/>
      <c r="D253" s="316"/>
      <c r="E253" s="317" t="s">
        <v>5</v>
      </c>
      <c r="F253" s="335" t="s">
        <v>338</v>
      </c>
      <c r="G253" s="336"/>
      <c r="H253" s="336"/>
      <c r="I253" s="336"/>
      <c r="J253" s="316"/>
      <c r="K253" s="320">
        <v>38.112000000000002</v>
      </c>
      <c r="L253" s="316"/>
      <c r="M253" s="316"/>
      <c r="N253" s="316"/>
      <c r="O253" s="316"/>
      <c r="P253" s="316"/>
      <c r="Q253" s="316"/>
      <c r="S253" s="321"/>
      <c r="U253" s="322"/>
      <c r="V253" s="316"/>
      <c r="W253" s="316"/>
      <c r="X253" s="316"/>
      <c r="Y253" s="316"/>
      <c r="Z253" s="316"/>
      <c r="AA253" s="316"/>
      <c r="AB253" s="323"/>
      <c r="AU253" s="324" t="s">
        <v>180</v>
      </c>
      <c r="AV253" s="324" t="s">
        <v>86</v>
      </c>
      <c r="AW253" s="116" t="s">
        <v>86</v>
      </c>
      <c r="AX253" s="116" t="s">
        <v>31</v>
      </c>
      <c r="AY253" s="116" t="s">
        <v>81</v>
      </c>
      <c r="AZ253" s="324" t="s">
        <v>172</v>
      </c>
    </row>
    <row r="254" spans="2:66" s="112" customFormat="1" ht="44.2" customHeight="1" x14ac:dyDescent="0.35">
      <c r="B254" s="187"/>
      <c r="C254" s="288" t="s">
        <v>339</v>
      </c>
      <c r="D254" s="288" t="s">
        <v>173</v>
      </c>
      <c r="E254" s="289" t="s">
        <v>340</v>
      </c>
      <c r="F254" s="290" t="s">
        <v>341</v>
      </c>
      <c r="G254" s="290"/>
      <c r="H254" s="290"/>
      <c r="I254" s="290"/>
      <c r="J254" s="291" t="s">
        <v>176</v>
      </c>
      <c r="K254" s="292">
        <v>1.4350000000000001</v>
      </c>
      <c r="L254" s="293"/>
      <c r="M254" s="293"/>
      <c r="N254" s="294">
        <f>ROUND(L254*K254,2)</f>
        <v>0</v>
      </c>
      <c r="O254" s="294"/>
      <c r="P254" s="294"/>
      <c r="Q254" s="294"/>
      <c r="R254" s="114" t="s">
        <v>2286</v>
      </c>
      <c r="S254" s="192"/>
      <c r="U254" s="295" t="s">
        <v>5</v>
      </c>
      <c r="V254" s="300" t="s">
        <v>39</v>
      </c>
      <c r="W254" s="301">
        <v>0.66100000000000003</v>
      </c>
      <c r="X254" s="301">
        <f>W254*K254</f>
        <v>0.94853500000000013</v>
      </c>
      <c r="Y254" s="301">
        <v>0.11669</v>
      </c>
      <c r="Z254" s="301">
        <f>Y254*K254</f>
        <v>0.16745015000000002</v>
      </c>
      <c r="AA254" s="301">
        <v>0</v>
      </c>
      <c r="AB254" s="302">
        <f>AA254*K254</f>
        <v>0</v>
      </c>
      <c r="AS254" s="172" t="s">
        <v>177</v>
      </c>
      <c r="AU254" s="172" t="s">
        <v>173</v>
      </c>
      <c r="AV254" s="172" t="s">
        <v>86</v>
      </c>
      <c r="AZ254" s="172" t="s">
        <v>172</v>
      </c>
      <c r="BF254" s="299">
        <f>IF(V254="základní",N254,0)</f>
        <v>0</v>
      </c>
      <c r="BG254" s="299">
        <f>IF(V254="snížená",N254,0)</f>
        <v>0</v>
      </c>
      <c r="BH254" s="299">
        <f>IF(V254="zákl. přenesená",N254,0)</f>
        <v>0</v>
      </c>
      <c r="BI254" s="299">
        <f>IF(V254="sníž. přenesená",N254,0)</f>
        <v>0</v>
      </c>
      <c r="BJ254" s="299">
        <f>IF(V254="nulová",N254,0)</f>
        <v>0</v>
      </c>
      <c r="BK254" s="172" t="s">
        <v>81</v>
      </c>
      <c r="BL254" s="299">
        <f>ROUND(L254*K254,2)</f>
        <v>0</v>
      </c>
      <c r="BM254" s="172" t="s">
        <v>177</v>
      </c>
      <c r="BN254" s="172" t="s">
        <v>342</v>
      </c>
    </row>
    <row r="255" spans="2:66" s="115" customFormat="1" ht="22.6" customHeight="1" x14ac:dyDescent="0.35">
      <c r="B255" s="303"/>
      <c r="C255" s="304"/>
      <c r="D255" s="304"/>
      <c r="E255" s="305" t="s">
        <v>5</v>
      </c>
      <c r="F255" s="306" t="s">
        <v>235</v>
      </c>
      <c r="G255" s="307"/>
      <c r="H255" s="307"/>
      <c r="I255" s="307"/>
      <c r="J255" s="304"/>
      <c r="K255" s="308" t="s">
        <v>5</v>
      </c>
      <c r="L255" s="304"/>
      <c r="M255" s="304"/>
      <c r="N255" s="304"/>
      <c r="O255" s="304"/>
      <c r="P255" s="304"/>
      <c r="Q255" s="304"/>
      <c r="S255" s="309"/>
      <c r="U255" s="310"/>
      <c r="V255" s="304"/>
      <c r="W255" s="304"/>
      <c r="X255" s="304"/>
      <c r="Y255" s="304"/>
      <c r="Z255" s="304"/>
      <c r="AA255" s="304"/>
      <c r="AB255" s="311"/>
      <c r="AU255" s="312" t="s">
        <v>180</v>
      </c>
      <c r="AV255" s="312" t="s">
        <v>86</v>
      </c>
      <c r="AW255" s="115" t="s">
        <v>81</v>
      </c>
      <c r="AX255" s="115" t="s">
        <v>31</v>
      </c>
      <c r="AY255" s="115" t="s">
        <v>74</v>
      </c>
      <c r="AZ255" s="312" t="s">
        <v>172</v>
      </c>
    </row>
    <row r="256" spans="2:66" s="116" customFormat="1" ht="22.6" customHeight="1" x14ac:dyDescent="0.35">
      <c r="B256" s="315"/>
      <c r="C256" s="316"/>
      <c r="D256" s="316"/>
      <c r="E256" s="317" t="s">
        <v>5</v>
      </c>
      <c r="F256" s="318" t="s">
        <v>343</v>
      </c>
      <c r="G256" s="319"/>
      <c r="H256" s="319"/>
      <c r="I256" s="319"/>
      <c r="J256" s="316"/>
      <c r="K256" s="320">
        <v>1.4350000000000001</v>
      </c>
      <c r="L256" s="316"/>
      <c r="M256" s="316"/>
      <c r="N256" s="316"/>
      <c r="O256" s="316"/>
      <c r="P256" s="316"/>
      <c r="Q256" s="316"/>
      <c r="S256" s="321"/>
      <c r="U256" s="322"/>
      <c r="V256" s="316"/>
      <c r="W256" s="316"/>
      <c r="X256" s="316"/>
      <c r="Y256" s="316"/>
      <c r="Z256" s="316"/>
      <c r="AA256" s="316"/>
      <c r="AB256" s="323"/>
      <c r="AU256" s="324" t="s">
        <v>180</v>
      </c>
      <c r="AV256" s="324" t="s">
        <v>86</v>
      </c>
      <c r="AW256" s="116" t="s">
        <v>86</v>
      </c>
      <c r="AX256" s="116" t="s">
        <v>31</v>
      </c>
      <c r="AY256" s="116" t="s">
        <v>81</v>
      </c>
      <c r="AZ256" s="324" t="s">
        <v>172</v>
      </c>
    </row>
    <row r="257" spans="2:66" s="112" customFormat="1" ht="44.2" customHeight="1" x14ac:dyDescent="0.35">
      <c r="B257" s="187"/>
      <c r="C257" s="288" t="s">
        <v>344</v>
      </c>
      <c r="D257" s="288" t="s">
        <v>173</v>
      </c>
      <c r="E257" s="289" t="s">
        <v>345</v>
      </c>
      <c r="F257" s="290" t="s">
        <v>346</v>
      </c>
      <c r="G257" s="290"/>
      <c r="H257" s="290"/>
      <c r="I257" s="290"/>
      <c r="J257" s="291" t="s">
        <v>176</v>
      </c>
      <c r="K257" s="292">
        <v>4.4050000000000002</v>
      </c>
      <c r="L257" s="293"/>
      <c r="M257" s="293"/>
      <c r="N257" s="294">
        <f>ROUND(L257*K257,2)</f>
        <v>0</v>
      </c>
      <c r="O257" s="294"/>
      <c r="P257" s="294"/>
      <c r="Q257" s="294"/>
      <c r="R257" s="114" t="s">
        <v>5</v>
      </c>
      <c r="S257" s="192"/>
      <c r="U257" s="295" t="s">
        <v>5</v>
      </c>
      <c r="V257" s="300" t="s">
        <v>39</v>
      </c>
      <c r="W257" s="301">
        <v>0.61099999999999999</v>
      </c>
      <c r="X257" s="301">
        <f>W257*K257</f>
        <v>2.6914549999999999</v>
      </c>
      <c r="Y257" s="301">
        <v>9.2319999999999999E-2</v>
      </c>
      <c r="Z257" s="301">
        <f>Y257*K257</f>
        <v>0.40666960000000002</v>
      </c>
      <c r="AA257" s="301">
        <v>0</v>
      </c>
      <c r="AB257" s="302">
        <f>AA257*K257</f>
        <v>0</v>
      </c>
      <c r="AS257" s="172" t="s">
        <v>177</v>
      </c>
      <c r="AU257" s="172" t="s">
        <v>173</v>
      </c>
      <c r="AV257" s="172" t="s">
        <v>86</v>
      </c>
      <c r="AZ257" s="172" t="s">
        <v>172</v>
      </c>
      <c r="BF257" s="299">
        <f>IF(V257="základní",N257,0)</f>
        <v>0</v>
      </c>
      <c r="BG257" s="299">
        <f>IF(V257="snížená",N257,0)</f>
        <v>0</v>
      </c>
      <c r="BH257" s="299">
        <f>IF(V257="zákl. přenesená",N257,0)</f>
        <v>0</v>
      </c>
      <c r="BI257" s="299">
        <f>IF(V257="sníž. přenesená",N257,0)</f>
        <v>0</v>
      </c>
      <c r="BJ257" s="299">
        <f>IF(V257="nulová",N257,0)</f>
        <v>0</v>
      </c>
      <c r="BK257" s="172" t="s">
        <v>81</v>
      </c>
      <c r="BL257" s="299">
        <f>ROUND(L257*K257,2)</f>
        <v>0</v>
      </c>
      <c r="BM257" s="172" t="s">
        <v>177</v>
      </c>
      <c r="BN257" s="172" t="s">
        <v>347</v>
      </c>
    </row>
    <row r="258" spans="2:66" s="115" customFormat="1" ht="22.6" customHeight="1" x14ac:dyDescent="0.35">
      <c r="B258" s="303"/>
      <c r="C258" s="304"/>
      <c r="D258" s="304"/>
      <c r="E258" s="305" t="s">
        <v>5</v>
      </c>
      <c r="F258" s="306" t="s">
        <v>235</v>
      </c>
      <c r="G258" s="307"/>
      <c r="H258" s="307"/>
      <c r="I258" s="307"/>
      <c r="J258" s="304"/>
      <c r="K258" s="308" t="s">
        <v>5</v>
      </c>
      <c r="L258" s="304"/>
      <c r="M258" s="304"/>
      <c r="N258" s="304"/>
      <c r="O258" s="304"/>
      <c r="P258" s="304"/>
      <c r="Q258" s="304"/>
      <c r="S258" s="309"/>
      <c r="U258" s="310"/>
      <c r="V258" s="304"/>
      <c r="W258" s="304"/>
      <c r="X258" s="304"/>
      <c r="Y258" s="304"/>
      <c r="Z258" s="304"/>
      <c r="AA258" s="304"/>
      <c r="AB258" s="311"/>
      <c r="AU258" s="312" t="s">
        <v>180</v>
      </c>
      <c r="AV258" s="312" t="s">
        <v>86</v>
      </c>
      <c r="AW258" s="115" t="s">
        <v>81</v>
      </c>
      <c r="AX258" s="115" t="s">
        <v>31</v>
      </c>
      <c r="AY258" s="115" t="s">
        <v>74</v>
      </c>
      <c r="AZ258" s="312" t="s">
        <v>172</v>
      </c>
    </row>
    <row r="259" spans="2:66" s="116" customFormat="1" ht="22.6" customHeight="1" x14ac:dyDescent="0.35">
      <c r="B259" s="315"/>
      <c r="C259" s="316"/>
      <c r="D259" s="316"/>
      <c r="E259" s="317" t="s">
        <v>5</v>
      </c>
      <c r="F259" s="318" t="s">
        <v>348</v>
      </c>
      <c r="G259" s="319"/>
      <c r="H259" s="319"/>
      <c r="I259" s="319"/>
      <c r="J259" s="316"/>
      <c r="K259" s="320">
        <v>1.125</v>
      </c>
      <c r="L259" s="316"/>
      <c r="M259" s="316"/>
      <c r="N259" s="316"/>
      <c r="O259" s="316"/>
      <c r="P259" s="316"/>
      <c r="Q259" s="316"/>
      <c r="S259" s="321"/>
      <c r="U259" s="322"/>
      <c r="V259" s="316"/>
      <c r="W259" s="316"/>
      <c r="X259" s="316"/>
      <c r="Y259" s="316"/>
      <c r="Z259" s="316"/>
      <c r="AA259" s="316"/>
      <c r="AB259" s="323"/>
      <c r="AU259" s="324" t="s">
        <v>180</v>
      </c>
      <c r="AV259" s="324" t="s">
        <v>86</v>
      </c>
      <c r="AW259" s="116" t="s">
        <v>86</v>
      </c>
      <c r="AX259" s="116" t="s">
        <v>31</v>
      </c>
      <c r="AY259" s="116" t="s">
        <v>74</v>
      </c>
      <c r="AZ259" s="324" t="s">
        <v>172</v>
      </c>
    </row>
    <row r="260" spans="2:66" s="116" customFormat="1" ht="22.6" customHeight="1" x14ac:dyDescent="0.35">
      <c r="B260" s="315"/>
      <c r="C260" s="316"/>
      <c r="D260" s="316"/>
      <c r="E260" s="317" t="s">
        <v>5</v>
      </c>
      <c r="F260" s="318" t="s">
        <v>349</v>
      </c>
      <c r="G260" s="319"/>
      <c r="H260" s="319"/>
      <c r="I260" s="319"/>
      <c r="J260" s="316"/>
      <c r="K260" s="320">
        <v>1.845</v>
      </c>
      <c r="L260" s="316"/>
      <c r="M260" s="316"/>
      <c r="N260" s="316"/>
      <c r="O260" s="316"/>
      <c r="P260" s="316"/>
      <c r="Q260" s="316"/>
      <c r="S260" s="321"/>
      <c r="U260" s="322"/>
      <c r="V260" s="316"/>
      <c r="W260" s="316"/>
      <c r="X260" s="316"/>
      <c r="Y260" s="316"/>
      <c r="Z260" s="316"/>
      <c r="AA260" s="316"/>
      <c r="AB260" s="323"/>
      <c r="AU260" s="324" t="s">
        <v>180</v>
      </c>
      <c r="AV260" s="324" t="s">
        <v>86</v>
      </c>
      <c r="AW260" s="116" t="s">
        <v>86</v>
      </c>
      <c r="AX260" s="116" t="s">
        <v>31</v>
      </c>
      <c r="AY260" s="116" t="s">
        <v>74</v>
      </c>
      <c r="AZ260" s="324" t="s">
        <v>172</v>
      </c>
    </row>
    <row r="261" spans="2:66" s="116" customFormat="1" ht="22.6" customHeight="1" x14ac:dyDescent="0.35">
      <c r="B261" s="315"/>
      <c r="C261" s="316"/>
      <c r="D261" s="316"/>
      <c r="E261" s="317" t="s">
        <v>5</v>
      </c>
      <c r="F261" s="318" t="s">
        <v>350</v>
      </c>
      <c r="G261" s="319"/>
      <c r="H261" s="319"/>
      <c r="I261" s="319"/>
      <c r="J261" s="316"/>
      <c r="K261" s="320">
        <v>1.4350000000000001</v>
      </c>
      <c r="L261" s="316"/>
      <c r="M261" s="316"/>
      <c r="N261" s="316"/>
      <c r="O261" s="316"/>
      <c r="P261" s="316"/>
      <c r="Q261" s="316"/>
      <c r="S261" s="321"/>
      <c r="U261" s="322"/>
      <c r="V261" s="316"/>
      <c r="W261" s="316"/>
      <c r="X261" s="316"/>
      <c r="Y261" s="316"/>
      <c r="Z261" s="316"/>
      <c r="AA261" s="316"/>
      <c r="AB261" s="323"/>
      <c r="AU261" s="324" t="s">
        <v>180</v>
      </c>
      <c r="AV261" s="324" t="s">
        <v>86</v>
      </c>
      <c r="AW261" s="116" t="s">
        <v>86</v>
      </c>
      <c r="AX261" s="116" t="s">
        <v>31</v>
      </c>
      <c r="AY261" s="116" t="s">
        <v>74</v>
      </c>
      <c r="AZ261" s="324" t="s">
        <v>172</v>
      </c>
    </row>
    <row r="262" spans="2:66" s="117" customFormat="1" ht="22.6" customHeight="1" x14ac:dyDescent="0.35">
      <c r="B262" s="325"/>
      <c r="C262" s="326"/>
      <c r="D262" s="326"/>
      <c r="E262" s="327" t="s">
        <v>5</v>
      </c>
      <c r="F262" s="328" t="s">
        <v>189</v>
      </c>
      <c r="G262" s="329"/>
      <c r="H262" s="329"/>
      <c r="I262" s="329"/>
      <c r="J262" s="326"/>
      <c r="K262" s="330">
        <v>4.4050000000000002</v>
      </c>
      <c r="L262" s="326"/>
      <c r="M262" s="326"/>
      <c r="N262" s="326"/>
      <c r="O262" s="326"/>
      <c r="P262" s="326"/>
      <c r="Q262" s="326"/>
      <c r="S262" s="331"/>
      <c r="U262" s="332"/>
      <c r="V262" s="326"/>
      <c r="W262" s="326"/>
      <c r="X262" s="326"/>
      <c r="Y262" s="326"/>
      <c r="Z262" s="326"/>
      <c r="AA262" s="326"/>
      <c r="AB262" s="333"/>
      <c r="AU262" s="334" t="s">
        <v>180</v>
      </c>
      <c r="AV262" s="334" t="s">
        <v>86</v>
      </c>
      <c r="AW262" s="117" t="s">
        <v>177</v>
      </c>
      <c r="AX262" s="117" t="s">
        <v>31</v>
      </c>
      <c r="AY262" s="117" t="s">
        <v>81</v>
      </c>
      <c r="AZ262" s="334" t="s">
        <v>172</v>
      </c>
    </row>
    <row r="263" spans="2:66" s="112" customFormat="1" ht="31.6" customHeight="1" x14ac:dyDescent="0.35">
      <c r="B263" s="187"/>
      <c r="C263" s="288" t="s">
        <v>351</v>
      </c>
      <c r="D263" s="288" t="s">
        <v>173</v>
      </c>
      <c r="E263" s="289" t="s">
        <v>352</v>
      </c>
      <c r="F263" s="290" t="s">
        <v>353</v>
      </c>
      <c r="G263" s="290"/>
      <c r="H263" s="290"/>
      <c r="I263" s="290"/>
      <c r="J263" s="291" t="s">
        <v>176</v>
      </c>
      <c r="K263" s="292">
        <v>1.6419999999999999</v>
      </c>
      <c r="L263" s="293"/>
      <c r="M263" s="293"/>
      <c r="N263" s="294">
        <f>ROUND(L263*K263,2)</f>
        <v>0</v>
      </c>
      <c r="O263" s="294"/>
      <c r="P263" s="294"/>
      <c r="Q263" s="294"/>
      <c r="R263" s="114" t="s">
        <v>2286</v>
      </c>
      <c r="S263" s="192"/>
      <c r="U263" s="295" t="s">
        <v>5</v>
      </c>
      <c r="V263" s="300" t="s">
        <v>39</v>
      </c>
      <c r="W263" s="301">
        <v>0.60699999999999998</v>
      </c>
      <c r="X263" s="301">
        <f>W263*K263</f>
        <v>0.99669399999999997</v>
      </c>
      <c r="Y263" s="301">
        <v>0.10212</v>
      </c>
      <c r="Z263" s="301">
        <f>Y263*K263</f>
        <v>0.16768104</v>
      </c>
      <c r="AA263" s="301">
        <v>0</v>
      </c>
      <c r="AB263" s="302">
        <f>AA263*K263</f>
        <v>0</v>
      </c>
      <c r="AS263" s="172" t="s">
        <v>177</v>
      </c>
      <c r="AU263" s="172" t="s">
        <v>173</v>
      </c>
      <c r="AV263" s="172" t="s">
        <v>86</v>
      </c>
      <c r="AZ263" s="172" t="s">
        <v>172</v>
      </c>
      <c r="BF263" s="299">
        <f>IF(V263="základní",N263,0)</f>
        <v>0</v>
      </c>
      <c r="BG263" s="299">
        <f>IF(V263="snížená",N263,0)</f>
        <v>0</v>
      </c>
      <c r="BH263" s="299">
        <f>IF(V263="zákl. přenesená",N263,0)</f>
        <v>0</v>
      </c>
      <c r="BI263" s="299">
        <f>IF(V263="sníž. přenesená",N263,0)</f>
        <v>0</v>
      </c>
      <c r="BJ263" s="299">
        <f>IF(V263="nulová",N263,0)</f>
        <v>0</v>
      </c>
      <c r="BK263" s="172" t="s">
        <v>81</v>
      </c>
      <c r="BL263" s="299">
        <f>ROUND(L263*K263,2)</f>
        <v>0</v>
      </c>
      <c r="BM263" s="172" t="s">
        <v>177</v>
      </c>
      <c r="BN263" s="172" t="s">
        <v>354</v>
      </c>
    </row>
    <row r="264" spans="2:66" s="115" customFormat="1" ht="22.6" customHeight="1" x14ac:dyDescent="0.35">
      <c r="B264" s="303"/>
      <c r="C264" s="304"/>
      <c r="D264" s="304"/>
      <c r="E264" s="305" t="s">
        <v>5</v>
      </c>
      <c r="F264" s="306" t="s">
        <v>235</v>
      </c>
      <c r="G264" s="307"/>
      <c r="H264" s="307"/>
      <c r="I264" s="307"/>
      <c r="J264" s="304"/>
      <c r="K264" s="308" t="s">
        <v>5</v>
      </c>
      <c r="L264" s="304"/>
      <c r="M264" s="304"/>
      <c r="N264" s="304"/>
      <c r="O264" s="304"/>
      <c r="P264" s="304"/>
      <c r="Q264" s="304"/>
      <c r="S264" s="309"/>
      <c r="U264" s="310"/>
      <c r="V264" s="304"/>
      <c r="W264" s="304"/>
      <c r="X264" s="304"/>
      <c r="Y264" s="304"/>
      <c r="Z264" s="304"/>
      <c r="AA264" s="304"/>
      <c r="AB264" s="311"/>
      <c r="AU264" s="312" t="s">
        <v>180</v>
      </c>
      <c r="AV264" s="312" t="s">
        <v>86</v>
      </c>
      <c r="AW264" s="115" t="s">
        <v>81</v>
      </c>
      <c r="AX264" s="115" t="s">
        <v>31</v>
      </c>
      <c r="AY264" s="115" t="s">
        <v>74</v>
      </c>
      <c r="AZ264" s="312" t="s">
        <v>172</v>
      </c>
    </row>
    <row r="265" spans="2:66" s="116" customFormat="1" ht="22.6" customHeight="1" x14ac:dyDescent="0.35">
      <c r="B265" s="315"/>
      <c r="C265" s="316"/>
      <c r="D265" s="316"/>
      <c r="E265" s="317" t="s">
        <v>5</v>
      </c>
      <c r="F265" s="318" t="s">
        <v>355</v>
      </c>
      <c r="G265" s="319"/>
      <c r="H265" s="319"/>
      <c r="I265" s="319"/>
      <c r="J265" s="316"/>
      <c r="K265" s="320">
        <v>1.6419999999999999</v>
      </c>
      <c r="L265" s="316"/>
      <c r="M265" s="316"/>
      <c r="N265" s="316"/>
      <c r="O265" s="316"/>
      <c r="P265" s="316"/>
      <c r="Q265" s="316"/>
      <c r="S265" s="321"/>
      <c r="U265" s="322"/>
      <c r="V265" s="316"/>
      <c r="W265" s="316"/>
      <c r="X265" s="316"/>
      <c r="Y265" s="316"/>
      <c r="Z265" s="316"/>
      <c r="AA265" s="316"/>
      <c r="AB265" s="323"/>
      <c r="AU265" s="324" t="s">
        <v>180</v>
      </c>
      <c r="AV265" s="324" t="s">
        <v>86</v>
      </c>
      <c r="AW265" s="116" t="s">
        <v>86</v>
      </c>
      <c r="AX265" s="116" t="s">
        <v>31</v>
      </c>
      <c r="AY265" s="116" t="s">
        <v>81</v>
      </c>
      <c r="AZ265" s="324" t="s">
        <v>172</v>
      </c>
    </row>
    <row r="266" spans="2:66" s="112" customFormat="1" ht="31.6" customHeight="1" x14ac:dyDescent="0.35">
      <c r="B266" s="187"/>
      <c r="C266" s="288" t="s">
        <v>356</v>
      </c>
      <c r="D266" s="288" t="s">
        <v>173</v>
      </c>
      <c r="E266" s="289" t="s">
        <v>357</v>
      </c>
      <c r="F266" s="290" t="s">
        <v>358</v>
      </c>
      <c r="G266" s="290"/>
      <c r="H266" s="290"/>
      <c r="I266" s="290"/>
      <c r="J266" s="291" t="s">
        <v>176</v>
      </c>
      <c r="K266" s="292">
        <v>13.249000000000001</v>
      </c>
      <c r="L266" s="293"/>
      <c r="M266" s="293"/>
      <c r="N266" s="294">
        <f>ROUND(L266*K266,2)</f>
        <v>0</v>
      </c>
      <c r="O266" s="294"/>
      <c r="P266" s="294"/>
      <c r="Q266" s="294"/>
      <c r="R266" s="114" t="s">
        <v>5</v>
      </c>
      <c r="S266" s="192"/>
      <c r="U266" s="295" t="s">
        <v>5</v>
      </c>
      <c r="V266" s="300" t="s">
        <v>39</v>
      </c>
      <c r="W266" s="301">
        <v>0.57199999999999995</v>
      </c>
      <c r="X266" s="301">
        <f>W266*K266</f>
        <v>7.5784279999999997</v>
      </c>
      <c r="Y266" s="301">
        <v>9.2319999999999999E-2</v>
      </c>
      <c r="Z266" s="301">
        <f>Y266*K266</f>
        <v>1.2231476800000001</v>
      </c>
      <c r="AA266" s="301">
        <v>0</v>
      </c>
      <c r="AB266" s="302">
        <f>AA266*K266</f>
        <v>0</v>
      </c>
      <c r="AS266" s="172" t="s">
        <v>177</v>
      </c>
      <c r="AU266" s="172" t="s">
        <v>173</v>
      </c>
      <c r="AV266" s="172" t="s">
        <v>86</v>
      </c>
      <c r="AZ266" s="172" t="s">
        <v>172</v>
      </c>
      <c r="BF266" s="299">
        <f>IF(V266="základní",N266,0)</f>
        <v>0</v>
      </c>
      <c r="BG266" s="299">
        <f>IF(V266="snížená",N266,0)</f>
        <v>0</v>
      </c>
      <c r="BH266" s="299">
        <f>IF(V266="zákl. přenesená",N266,0)</f>
        <v>0</v>
      </c>
      <c r="BI266" s="299">
        <f>IF(V266="sníž. přenesená",N266,0)</f>
        <v>0</v>
      </c>
      <c r="BJ266" s="299">
        <f>IF(V266="nulová",N266,0)</f>
        <v>0</v>
      </c>
      <c r="BK266" s="172" t="s">
        <v>81</v>
      </c>
      <c r="BL266" s="299">
        <f>ROUND(L266*K266,2)</f>
        <v>0</v>
      </c>
      <c r="BM266" s="172" t="s">
        <v>177</v>
      </c>
      <c r="BN266" s="172" t="s">
        <v>359</v>
      </c>
    </row>
    <row r="267" spans="2:66" s="115" customFormat="1" ht="22.6" customHeight="1" x14ac:dyDescent="0.35">
      <c r="B267" s="303"/>
      <c r="C267" s="304"/>
      <c r="D267" s="304"/>
      <c r="E267" s="305" t="s">
        <v>5</v>
      </c>
      <c r="F267" s="306" t="s">
        <v>235</v>
      </c>
      <c r="G267" s="307"/>
      <c r="H267" s="307"/>
      <c r="I267" s="307"/>
      <c r="J267" s="304"/>
      <c r="K267" s="308" t="s">
        <v>5</v>
      </c>
      <c r="L267" s="304"/>
      <c r="M267" s="304"/>
      <c r="N267" s="304"/>
      <c r="O267" s="304"/>
      <c r="P267" s="304"/>
      <c r="Q267" s="304"/>
      <c r="S267" s="309"/>
      <c r="U267" s="310"/>
      <c r="V267" s="304"/>
      <c r="W267" s="304"/>
      <c r="X267" s="304"/>
      <c r="Y267" s="304"/>
      <c r="Z267" s="304"/>
      <c r="AA267" s="304"/>
      <c r="AB267" s="311"/>
      <c r="AU267" s="312" t="s">
        <v>180</v>
      </c>
      <c r="AV267" s="312" t="s">
        <v>86</v>
      </c>
      <c r="AW267" s="115" t="s">
        <v>81</v>
      </c>
      <c r="AX267" s="115" t="s">
        <v>31</v>
      </c>
      <c r="AY267" s="115" t="s">
        <v>74</v>
      </c>
      <c r="AZ267" s="312" t="s">
        <v>172</v>
      </c>
    </row>
    <row r="268" spans="2:66" s="116" customFormat="1" ht="22.6" customHeight="1" x14ac:dyDescent="0.35">
      <c r="B268" s="315"/>
      <c r="C268" s="316"/>
      <c r="D268" s="316"/>
      <c r="E268" s="317" t="s">
        <v>5</v>
      </c>
      <c r="F268" s="318" t="s">
        <v>360</v>
      </c>
      <c r="G268" s="319"/>
      <c r="H268" s="319"/>
      <c r="I268" s="319"/>
      <c r="J268" s="316"/>
      <c r="K268" s="320">
        <v>17.385999999999999</v>
      </c>
      <c r="L268" s="316"/>
      <c r="M268" s="316"/>
      <c r="N268" s="316"/>
      <c r="O268" s="316"/>
      <c r="P268" s="316"/>
      <c r="Q268" s="316"/>
      <c r="S268" s="321"/>
      <c r="U268" s="322"/>
      <c r="V268" s="316"/>
      <c r="W268" s="316"/>
      <c r="X268" s="316"/>
      <c r="Y268" s="316"/>
      <c r="Z268" s="316"/>
      <c r="AA268" s="316"/>
      <c r="AB268" s="323"/>
      <c r="AU268" s="324" t="s">
        <v>180</v>
      </c>
      <c r="AV268" s="324" t="s">
        <v>86</v>
      </c>
      <c r="AW268" s="116" t="s">
        <v>86</v>
      </c>
      <c r="AX268" s="116" t="s">
        <v>31</v>
      </c>
      <c r="AY268" s="116" t="s">
        <v>74</v>
      </c>
      <c r="AZ268" s="324" t="s">
        <v>172</v>
      </c>
    </row>
    <row r="269" spans="2:66" s="116" customFormat="1" ht="22.6" customHeight="1" x14ac:dyDescent="0.35">
      <c r="B269" s="315"/>
      <c r="C269" s="316"/>
      <c r="D269" s="316"/>
      <c r="E269" s="317" t="s">
        <v>5</v>
      </c>
      <c r="F269" s="318" t="s">
        <v>361</v>
      </c>
      <c r="G269" s="319"/>
      <c r="H269" s="319"/>
      <c r="I269" s="319"/>
      <c r="J269" s="316"/>
      <c r="K269" s="320">
        <v>-4.1369999999999996</v>
      </c>
      <c r="L269" s="316"/>
      <c r="M269" s="316"/>
      <c r="N269" s="316"/>
      <c r="O269" s="316"/>
      <c r="P269" s="316"/>
      <c r="Q269" s="316"/>
      <c r="S269" s="321"/>
      <c r="U269" s="322"/>
      <c r="V269" s="316"/>
      <c r="W269" s="316"/>
      <c r="X269" s="316"/>
      <c r="Y269" s="316"/>
      <c r="Z269" s="316"/>
      <c r="AA269" s="316"/>
      <c r="AB269" s="323"/>
      <c r="AU269" s="324" t="s">
        <v>180</v>
      </c>
      <c r="AV269" s="324" t="s">
        <v>86</v>
      </c>
      <c r="AW269" s="116" t="s">
        <v>86</v>
      </c>
      <c r="AX269" s="116" t="s">
        <v>31</v>
      </c>
      <c r="AY269" s="116" t="s">
        <v>74</v>
      </c>
      <c r="AZ269" s="324" t="s">
        <v>172</v>
      </c>
    </row>
    <row r="270" spans="2:66" s="117" customFormat="1" ht="22.6" customHeight="1" x14ac:dyDescent="0.35">
      <c r="B270" s="325"/>
      <c r="C270" s="326"/>
      <c r="D270" s="326"/>
      <c r="E270" s="327" t="s">
        <v>5</v>
      </c>
      <c r="F270" s="328" t="s">
        <v>189</v>
      </c>
      <c r="G270" s="329"/>
      <c r="H270" s="329"/>
      <c r="I270" s="329"/>
      <c r="J270" s="326"/>
      <c r="K270" s="330">
        <v>13.249000000000001</v>
      </c>
      <c r="L270" s="326"/>
      <c r="M270" s="326"/>
      <c r="N270" s="326"/>
      <c r="O270" s="326"/>
      <c r="P270" s="326"/>
      <c r="Q270" s="326"/>
      <c r="S270" s="331"/>
      <c r="U270" s="332"/>
      <c r="V270" s="326"/>
      <c r="W270" s="326"/>
      <c r="X270" s="326"/>
      <c r="Y270" s="326"/>
      <c r="Z270" s="326"/>
      <c r="AA270" s="326"/>
      <c r="AB270" s="333"/>
      <c r="AU270" s="334" t="s">
        <v>180</v>
      </c>
      <c r="AV270" s="334" t="s">
        <v>86</v>
      </c>
      <c r="AW270" s="117" t="s">
        <v>177</v>
      </c>
      <c r="AX270" s="117" t="s">
        <v>31</v>
      </c>
      <c r="AY270" s="117" t="s">
        <v>81</v>
      </c>
      <c r="AZ270" s="334" t="s">
        <v>172</v>
      </c>
    </row>
    <row r="271" spans="2:66" s="112" customFormat="1" ht="31.6" customHeight="1" x14ac:dyDescent="0.35">
      <c r="B271" s="187"/>
      <c r="C271" s="288" t="s">
        <v>362</v>
      </c>
      <c r="D271" s="288" t="s">
        <v>173</v>
      </c>
      <c r="E271" s="289" t="s">
        <v>363</v>
      </c>
      <c r="F271" s="290" t="s">
        <v>364</v>
      </c>
      <c r="G271" s="290"/>
      <c r="H271" s="290"/>
      <c r="I271" s="290"/>
      <c r="J271" s="291" t="s">
        <v>176</v>
      </c>
      <c r="K271" s="292">
        <v>67.564999999999998</v>
      </c>
      <c r="L271" s="293"/>
      <c r="M271" s="293"/>
      <c r="N271" s="294">
        <f>ROUND(L271*K271,2)</f>
        <v>0</v>
      </c>
      <c r="O271" s="294"/>
      <c r="P271" s="294"/>
      <c r="Q271" s="294"/>
      <c r="R271" s="114" t="s">
        <v>5</v>
      </c>
      <c r="S271" s="192"/>
      <c r="U271" s="295" t="s">
        <v>5</v>
      </c>
      <c r="V271" s="300" t="s">
        <v>39</v>
      </c>
      <c r="W271" s="301">
        <v>0.61599999999999999</v>
      </c>
      <c r="X271" s="301">
        <f>W271*K271</f>
        <v>41.620039999999996</v>
      </c>
      <c r="Y271" s="301">
        <v>0.11669</v>
      </c>
      <c r="Z271" s="301">
        <f>Y271*K271</f>
        <v>7.8841598499999996</v>
      </c>
      <c r="AA271" s="301">
        <v>0</v>
      </c>
      <c r="AB271" s="302">
        <f>AA271*K271</f>
        <v>0</v>
      </c>
      <c r="AS271" s="172" t="s">
        <v>177</v>
      </c>
      <c r="AU271" s="172" t="s">
        <v>173</v>
      </c>
      <c r="AV271" s="172" t="s">
        <v>86</v>
      </c>
      <c r="AZ271" s="172" t="s">
        <v>172</v>
      </c>
      <c r="BF271" s="299">
        <f>IF(V271="základní",N271,0)</f>
        <v>0</v>
      </c>
      <c r="BG271" s="299">
        <f>IF(V271="snížená",N271,0)</f>
        <v>0</v>
      </c>
      <c r="BH271" s="299">
        <f>IF(V271="zákl. přenesená",N271,0)</f>
        <v>0</v>
      </c>
      <c r="BI271" s="299">
        <f>IF(V271="sníž. přenesená",N271,0)</f>
        <v>0</v>
      </c>
      <c r="BJ271" s="299">
        <f>IF(V271="nulová",N271,0)</f>
        <v>0</v>
      </c>
      <c r="BK271" s="172" t="s">
        <v>81</v>
      </c>
      <c r="BL271" s="299">
        <f>ROUND(L271*K271,2)</f>
        <v>0</v>
      </c>
      <c r="BM271" s="172" t="s">
        <v>177</v>
      </c>
      <c r="BN271" s="172" t="s">
        <v>365</v>
      </c>
    </row>
    <row r="272" spans="2:66" s="115" customFormat="1" ht="22.6" customHeight="1" x14ac:dyDescent="0.35">
      <c r="B272" s="303"/>
      <c r="C272" s="304"/>
      <c r="D272" s="304"/>
      <c r="E272" s="305" t="s">
        <v>5</v>
      </c>
      <c r="F272" s="306" t="s">
        <v>235</v>
      </c>
      <c r="G272" s="307"/>
      <c r="H272" s="307"/>
      <c r="I272" s="307"/>
      <c r="J272" s="304"/>
      <c r="K272" s="308" t="s">
        <v>5</v>
      </c>
      <c r="L272" s="304"/>
      <c r="M272" s="304"/>
      <c r="N272" s="304"/>
      <c r="O272" s="304"/>
      <c r="P272" s="304"/>
      <c r="Q272" s="304"/>
      <c r="S272" s="309"/>
      <c r="U272" s="310"/>
      <c r="V272" s="304"/>
      <c r="W272" s="304"/>
      <c r="X272" s="304"/>
      <c r="Y272" s="304"/>
      <c r="Z272" s="304"/>
      <c r="AA272" s="304"/>
      <c r="AB272" s="311"/>
      <c r="AU272" s="312" t="s">
        <v>180</v>
      </c>
      <c r="AV272" s="312" t="s">
        <v>86</v>
      </c>
      <c r="AW272" s="115" t="s">
        <v>81</v>
      </c>
      <c r="AX272" s="115" t="s">
        <v>31</v>
      </c>
      <c r="AY272" s="115" t="s">
        <v>74</v>
      </c>
      <c r="AZ272" s="312" t="s">
        <v>172</v>
      </c>
    </row>
    <row r="273" spans="2:66" s="115" customFormat="1" ht="22.6" customHeight="1" x14ac:dyDescent="0.35">
      <c r="B273" s="303"/>
      <c r="C273" s="304"/>
      <c r="D273" s="304"/>
      <c r="E273" s="305" t="s">
        <v>5</v>
      </c>
      <c r="F273" s="313" t="s">
        <v>366</v>
      </c>
      <c r="G273" s="314"/>
      <c r="H273" s="314"/>
      <c r="I273" s="314"/>
      <c r="J273" s="304"/>
      <c r="K273" s="308" t="s">
        <v>5</v>
      </c>
      <c r="L273" s="304"/>
      <c r="M273" s="304"/>
      <c r="N273" s="304"/>
      <c r="O273" s="304"/>
      <c r="P273" s="304"/>
      <c r="Q273" s="304"/>
      <c r="S273" s="309"/>
      <c r="U273" s="310"/>
      <c r="V273" s="304"/>
      <c r="W273" s="304"/>
      <c r="X273" s="304"/>
      <c r="Y273" s="304"/>
      <c r="Z273" s="304"/>
      <c r="AA273" s="304"/>
      <c r="AB273" s="311"/>
      <c r="AU273" s="312" t="s">
        <v>180</v>
      </c>
      <c r="AV273" s="312" t="s">
        <v>86</v>
      </c>
      <c r="AW273" s="115" t="s">
        <v>81</v>
      </c>
      <c r="AX273" s="115" t="s">
        <v>31</v>
      </c>
      <c r="AY273" s="115" t="s">
        <v>74</v>
      </c>
      <c r="AZ273" s="312" t="s">
        <v>172</v>
      </c>
    </row>
    <row r="274" spans="2:66" s="116" customFormat="1" ht="22.6" customHeight="1" x14ac:dyDescent="0.35">
      <c r="B274" s="315"/>
      <c r="C274" s="316"/>
      <c r="D274" s="316"/>
      <c r="E274" s="317" t="s">
        <v>5</v>
      </c>
      <c r="F274" s="318" t="s">
        <v>367</v>
      </c>
      <c r="G274" s="319"/>
      <c r="H274" s="319"/>
      <c r="I274" s="319"/>
      <c r="J274" s="316"/>
      <c r="K274" s="320">
        <v>19.763999999999999</v>
      </c>
      <c r="L274" s="316"/>
      <c r="M274" s="316"/>
      <c r="N274" s="316"/>
      <c r="O274" s="316"/>
      <c r="P274" s="316"/>
      <c r="Q274" s="316"/>
      <c r="S274" s="321"/>
      <c r="U274" s="322"/>
      <c r="V274" s="316"/>
      <c r="W274" s="316"/>
      <c r="X274" s="316"/>
      <c r="Y274" s="316"/>
      <c r="Z274" s="316"/>
      <c r="AA274" s="316"/>
      <c r="AB274" s="323"/>
      <c r="AU274" s="324" t="s">
        <v>180</v>
      </c>
      <c r="AV274" s="324" t="s">
        <v>86</v>
      </c>
      <c r="AW274" s="116" t="s">
        <v>86</v>
      </c>
      <c r="AX274" s="116" t="s">
        <v>31</v>
      </c>
      <c r="AY274" s="116" t="s">
        <v>74</v>
      </c>
      <c r="AZ274" s="324" t="s">
        <v>172</v>
      </c>
    </row>
    <row r="275" spans="2:66" s="116" customFormat="1" ht="22.6" customHeight="1" x14ac:dyDescent="0.35">
      <c r="B275" s="315"/>
      <c r="C275" s="316"/>
      <c r="D275" s="316"/>
      <c r="E275" s="317" t="s">
        <v>5</v>
      </c>
      <c r="F275" s="318" t="s">
        <v>368</v>
      </c>
      <c r="G275" s="319"/>
      <c r="H275" s="319"/>
      <c r="I275" s="319"/>
      <c r="J275" s="316"/>
      <c r="K275" s="320">
        <v>14.718</v>
      </c>
      <c r="L275" s="316"/>
      <c r="M275" s="316"/>
      <c r="N275" s="316"/>
      <c r="O275" s="316"/>
      <c r="P275" s="316"/>
      <c r="Q275" s="316"/>
      <c r="S275" s="321"/>
      <c r="U275" s="322"/>
      <c r="V275" s="316"/>
      <c r="W275" s="316"/>
      <c r="X275" s="316"/>
      <c r="Y275" s="316"/>
      <c r="Z275" s="316"/>
      <c r="AA275" s="316"/>
      <c r="AB275" s="323"/>
      <c r="AU275" s="324" t="s">
        <v>180</v>
      </c>
      <c r="AV275" s="324" t="s">
        <v>86</v>
      </c>
      <c r="AW275" s="116" t="s">
        <v>86</v>
      </c>
      <c r="AX275" s="116" t="s">
        <v>31</v>
      </c>
      <c r="AY275" s="116" t="s">
        <v>74</v>
      </c>
      <c r="AZ275" s="324" t="s">
        <v>172</v>
      </c>
    </row>
    <row r="276" spans="2:66" s="116" customFormat="1" ht="22.6" customHeight="1" x14ac:dyDescent="0.35">
      <c r="B276" s="315"/>
      <c r="C276" s="316"/>
      <c r="D276" s="316"/>
      <c r="E276" s="317" t="s">
        <v>5</v>
      </c>
      <c r="F276" s="318" t="s">
        <v>369</v>
      </c>
      <c r="G276" s="319"/>
      <c r="H276" s="319"/>
      <c r="I276" s="319"/>
      <c r="J276" s="316"/>
      <c r="K276" s="320">
        <v>15.675000000000001</v>
      </c>
      <c r="L276" s="316"/>
      <c r="M276" s="316"/>
      <c r="N276" s="316"/>
      <c r="O276" s="316"/>
      <c r="P276" s="316"/>
      <c r="Q276" s="316"/>
      <c r="S276" s="321"/>
      <c r="U276" s="322"/>
      <c r="V276" s="316"/>
      <c r="W276" s="316"/>
      <c r="X276" s="316"/>
      <c r="Y276" s="316"/>
      <c r="Z276" s="316"/>
      <c r="AA276" s="316"/>
      <c r="AB276" s="323"/>
      <c r="AU276" s="324" t="s">
        <v>180</v>
      </c>
      <c r="AV276" s="324" t="s">
        <v>86</v>
      </c>
      <c r="AW276" s="116" t="s">
        <v>86</v>
      </c>
      <c r="AX276" s="116" t="s">
        <v>31</v>
      </c>
      <c r="AY276" s="116" t="s">
        <v>74</v>
      </c>
      <c r="AZ276" s="324" t="s">
        <v>172</v>
      </c>
    </row>
    <row r="277" spans="2:66" s="116" customFormat="1" ht="22.6" customHeight="1" x14ac:dyDescent="0.35">
      <c r="B277" s="315"/>
      <c r="C277" s="316"/>
      <c r="D277" s="316"/>
      <c r="E277" s="317" t="s">
        <v>5</v>
      </c>
      <c r="F277" s="318" t="s">
        <v>370</v>
      </c>
      <c r="G277" s="319"/>
      <c r="H277" s="319"/>
      <c r="I277" s="319"/>
      <c r="J277" s="316"/>
      <c r="K277" s="320">
        <v>-2.706</v>
      </c>
      <c r="L277" s="316"/>
      <c r="M277" s="316"/>
      <c r="N277" s="316"/>
      <c r="O277" s="316"/>
      <c r="P277" s="316"/>
      <c r="Q277" s="316"/>
      <c r="S277" s="321"/>
      <c r="U277" s="322"/>
      <c r="V277" s="316"/>
      <c r="W277" s="316"/>
      <c r="X277" s="316"/>
      <c r="Y277" s="316"/>
      <c r="Z277" s="316"/>
      <c r="AA277" s="316"/>
      <c r="AB277" s="323"/>
      <c r="AU277" s="324" t="s">
        <v>180</v>
      </c>
      <c r="AV277" s="324" t="s">
        <v>86</v>
      </c>
      <c r="AW277" s="116" t="s">
        <v>86</v>
      </c>
      <c r="AX277" s="116" t="s">
        <v>31</v>
      </c>
      <c r="AY277" s="116" t="s">
        <v>74</v>
      </c>
      <c r="AZ277" s="324" t="s">
        <v>172</v>
      </c>
    </row>
    <row r="278" spans="2:66" s="116" customFormat="1" ht="22.6" customHeight="1" x14ac:dyDescent="0.35">
      <c r="B278" s="315"/>
      <c r="C278" s="316"/>
      <c r="D278" s="316"/>
      <c r="E278" s="317" t="s">
        <v>5</v>
      </c>
      <c r="F278" s="318" t="s">
        <v>371</v>
      </c>
      <c r="G278" s="319"/>
      <c r="H278" s="319"/>
      <c r="I278" s="319"/>
      <c r="J278" s="316"/>
      <c r="K278" s="320">
        <v>-9.85</v>
      </c>
      <c r="L278" s="316"/>
      <c r="M278" s="316"/>
      <c r="N278" s="316"/>
      <c r="O278" s="316"/>
      <c r="P278" s="316"/>
      <c r="Q278" s="316"/>
      <c r="S278" s="321"/>
      <c r="U278" s="322"/>
      <c r="V278" s="316"/>
      <c r="W278" s="316"/>
      <c r="X278" s="316"/>
      <c r="Y278" s="316"/>
      <c r="Z278" s="316"/>
      <c r="AA278" s="316"/>
      <c r="AB278" s="323"/>
      <c r="AU278" s="324" t="s">
        <v>180</v>
      </c>
      <c r="AV278" s="324" t="s">
        <v>86</v>
      </c>
      <c r="AW278" s="116" t="s">
        <v>86</v>
      </c>
      <c r="AX278" s="116" t="s">
        <v>31</v>
      </c>
      <c r="AY278" s="116" t="s">
        <v>74</v>
      </c>
      <c r="AZ278" s="324" t="s">
        <v>172</v>
      </c>
    </row>
    <row r="279" spans="2:66" s="116" customFormat="1" ht="22.6" customHeight="1" x14ac:dyDescent="0.35">
      <c r="B279" s="315"/>
      <c r="C279" s="316"/>
      <c r="D279" s="316"/>
      <c r="E279" s="317" t="s">
        <v>5</v>
      </c>
      <c r="F279" s="318" t="s">
        <v>372</v>
      </c>
      <c r="G279" s="319"/>
      <c r="H279" s="319"/>
      <c r="I279" s="319"/>
      <c r="J279" s="316"/>
      <c r="K279" s="320">
        <v>25.280999999999999</v>
      </c>
      <c r="L279" s="316"/>
      <c r="M279" s="316"/>
      <c r="N279" s="316"/>
      <c r="O279" s="316"/>
      <c r="P279" s="316"/>
      <c r="Q279" s="316"/>
      <c r="S279" s="321"/>
      <c r="U279" s="322"/>
      <c r="V279" s="316"/>
      <c r="W279" s="316"/>
      <c r="X279" s="316"/>
      <c r="Y279" s="316"/>
      <c r="Z279" s="316"/>
      <c r="AA279" s="316"/>
      <c r="AB279" s="323"/>
      <c r="AU279" s="324" t="s">
        <v>180</v>
      </c>
      <c r="AV279" s="324" t="s">
        <v>86</v>
      </c>
      <c r="AW279" s="116" t="s">
        <v>86</v>
      </c>
      <c r="AX279" s="116" t="s">
        <v>31</v>
      </c>
      <c r="AY279" s="116" t="s">
        <v>74</v>
      </c>
      <c r="AZ279" s="324" t="s">
        <v>172</v>
      </c>
    </row>
    <row r="280" spans="2:66" s="116" customFormat="1" ht="22.6" customHeight="1" x14ac:dyDescent="0.35">
      <c r="B280" s="315"/>
      <c r="C280" s="316"/>
      <c r="D280" s="316"/>
      <c r="E280" s="317" t="s">
        <v>5</v>
      </c>
      <c r="F280" s="318" t="s">
        <v>373</v>
      </c>
      <c r="G280" s="319"/>
      <c r="H280" s="319"/>
      <c r="I280" s="319"/>
      <c r="J280" s="316"/>
      <c r="K280" s="320">
        <v>9.4109999999999996</v>
      </c>
      <c r="L280" s="316"/>
      <c r="M280" s="316"/>
      <c r="N280" s="316"/>
      <c r="O280" s="316"/>
      <c r="P280" s="316"/>
      <c r="Q280" s="316"/>
      <c r="S280" s="321"/>
      <c r="U280" s="322"/>
      <c r="V280" s="316"/>
      <c r="W280" s="316"/>
      <c r="X280" s="316"/>
      <c r="Y280" s="316"/>
      <c r="Z280" s="316"/>
      <c r="AA280" s="316"/>
      <c r="AB280" s="323"/>
      <c r="AU280" s="324" t="s">
        <v>180</v>
      </c>
      <c r="AV280" s="324" t="s">
        <v>86</v>
      </c>
      <c r="AW280" s="116" t="s">
        <v>86</v>
      </c>
      <c r="AX280" s="116" t="s">
        <v>31</v>
      </c>
      <c r="AY280" s="116" t="s">
        <v>74</v>
      </c>
      <c r="AZ280" s="324" t="s">
        <v>172</v>
      </c>
    </row>
    <row r="281" spans="2:66" s="116" customFormat="1" ht="22.6" customHeight="1" x14ac:dyDescent="0.35">
      <c r="B281" s="315"/>
      <c r="C281" s="316"/>
      <c r="D281" s="316"/>
      <c r="E281" s="317" t="s">
        <v>5</v>
      </c>
      <c r="F281" s="318" t="s">
        <v>374</v>
      </c>
      <c r="G281" s="319"/>
      <c r="H281" s="319"/>
      <c r="I281" s="319"/>
      <c r="J281" s="316"/>
      <c r="K281" s="320">
        <v>-4.7279999999999998</v>
      </c>
      <c r="L281" s="316"/>
      <c r="M281" s="316"/>
      <c r="N281" s="316"/>
      <c r="O281" s="316"/>
      <c r="P281" s="316"/>
      <c r="Q281" s="316"/>
      <c r="S281" s="321"/>
      <c r="U281" s="322"/>
      <c r="V281" s="316"/>
      <c r="W281" s="316"/>
      <c r="X281" s="316"/>
      <c r="Y281" s="316"/>
      <c r="Z281" s="316"/>
      <c r="AA281" s="316"/>
      <c r="AB281" s="323"/>
      <c r="AU281" s="324" t="s">
        <v>180</v>
      </c>
      <c r="AV281" s="324" t="s">
        <v>86</v>
      </c>
      <c r="AW281" s="116" t="s">
        <v>86</v>
      </c>
      <c r="AX281" s="116" t="s">
        <v>31</v>
      </c>
      <c r="AY281" s="116" t="s">
        <v>74</v>
      </c>
      <c r="AZ281" s="324" t="s">
        <v>172</v>
      </c>
    </row>
    <row r="282" spans="2:66" s="117" customFormat="1" ht="22.6" customHeight="1" x14ac:dyDescent="0.35">
      <c r="B282" s="325"/>
      <c r="C282" s="326"/>
      <c r="D282" s="326"/>
      <c r="E282" s="327" t="s">
        <v>5</v>
      </c>
      <c r="F282" s="328" t="s">
        <v>189</v>
      </c>
      <c r="G282" s="329"/>
      <c r="H282" s="329"/>
      <c r="I282" s="329"/>
      <c r="J282" s="326"/>
      <c r="K282" s="330">
        <v>67.564999999999998</v>
      </c>
      <c r="L282" s="326"/>
      <c r="M282" s="326"/>
      <c r="N282" s="326"/>
      <c r="O282" s="326"/>
      <c r="P282" s="326"/>
      <c r="Q282" s="326"/>
      <c r="S282" s="331"/>
      <c r="U282" s="332"/>
      <c r="V282" s="326"/>
      <c r="W282" s="326"/>
      <c r="X282" s="326"/>
      <c r="Y282" s="326"/>
      <c r="Z282" s="326"/>
      <c r="AA282" s="326"/>
      <c r="AB282" s="333"/>
      <c r="AU282" s="334" t="s">
        <v>180</v>
      </c>
      <c r="AV282" s="334" t="s">
        <v>86</v>
      </c>
      <c r="AW282" s="117" t="s">
        <v>177</v>
      </c>
      <c r="AX282" s="117" t="s">
        <v>31</v>
      </c>
      <c r="AY282" s="117" t="s">
        <v>81</v>
      </c>
      <c r="AZ282" s="334" t="s">
        <v>172</v>
      </c>
    </row>
    <row r="283" spans="2:66" s="112" customFormat="1" ht="44.2" customHeight="1" x14ac:dyDescent="0.35">
      <c r="B283" s="187"/>
      <c r="C283" s="288" t="s">
        <v>375</v>
      </c>
      <c r="D283" s="288" t="s">
        <v>173</v>
      </c>
      <c r="E283" s="289" t="s">
        <v>376</v>
      </c>
      <c r="F283" s="290" t="s">
        <v>377</v>
      </c>
      <c r="G283" s="290"/>
      <c r="H283" s="290"/>
      <c r="I283" s="290"/>
      <c r="J283" s="291" t="s">
        <v>176</v>
      </c>
      <c r="K283" s="292">
        <v>26.98</v>
      </c>
      <c r="L283" s="293"/>
      <c r="M283" s="293"/>
      <c r="N283" s="294">
        <f>ROUND(L283*K283,2)</f>
        <v>0</v>
      </c>
      <c r="O283" s="294"/>
      <c r="P283" s="294"/>
      <c r="Q283" s="294"/>
      <c r="R283" s="114" t="s">
        <v>2286</v>
      </c>
      <c r="S283" s="192"/>
      <c r="U283" s="295" t="s">
        <v>5</v>
      </c>
      <c r="V283" s="300" t="s">
        <v>39</v>
      </c>
      <c r="W283" s="301">
        <v>0.55600000000000005</v>
      </c>
      <c r="X283" s="301">
        <f>W283*K283</f>
        <v>15.000880000000002</v>
      </c>
      <c r="Y283" s="301">
        <v>0.10421999999999999</v>
      </c>
      <c r="Z283" s="301">
        <f>Y283*K283</f>
        <v>2.8118555999999999</v>
      </c>
      <c r="AA283" s="301">
        <v>0</v>
      </c>
      <c r="AB283" s="302">
        <f>AA283*K283</f>
        <v>0</v>
      </c>
      <c r="AS283" s="172" t="s">
        <v>177</v>
      </c>
      <c r="AU283" s="172" t="s">
        <v>173</v>
      </c>
      <c r="AV283" s="172" t="s">
        <v>86</v>
      </c>
      <c r="AZ283" s="172" t="s">
        <v>172</v>
      </c>
      <c r="BF283" s="299">
        <f>IF(V283="základní",N283,0)</f>
        <v>0</v>
      </c>
      <c r="BG283" s="299">
        <f>IF(V283="snížená",N283,0)</f>
        <v>0</v>
      </c>
      <c r="BH283" s="299">
        <f>IF(V283="zákl. přenesená",N283,0)</f>
        <v>0</v>
      </c>
      <c r="BI283" s="299">
        <f>IF(V283="sníž. přenesená",N283,0)</f>
        <v>0</v>
      </c>
      <c r="BJ283" s="299">
        <f>IF(V283="nulová",N283,0)</f>
        <v>0</v>
      </c>
      <c r="BK283" s="172" t="s">
        <v>81</v>
      </c>
      <c r="BL283" s="299">
        <f>ROUND(L283*K283,2)</f>
        <v>0</v>
      </c>
      <c r="BM283" s="172" t="s">
        <v>177</v>
      </c>
      <c r="BN283" s="172" t="s">
        <v>378</v>
      </c>
    </row>
    <row r="284" spans="2:66" s="115" customFormat="1" ht="22.6" customHeight="1" x14ac:dyDescent="0.35">
      <c r="B284" s="303"/>
      <c r="C284" s="304"/>
      <c r="D284" s="304"/>
      <c r="E284" s="305" t="s">
        <v>5</v>
      </c>
      <c r="F284" s="306" t="s">
        <v>235</v>
      </c>
      <c r="G284" s="307"/>
      <c r="H284" s="307"/>
      <c r="I284" s="307"/>
      <c r="J284" s="304"/>
      <c r="K284" s="308" t="s">
        <v>5</v>
      </c>
      <c r="L284" s="304"/>
      <c r="M284" s="304"/>
      <c r="N284" s="304"/>
      <c r="O284" s="304"/>
      <c r="P284" s="304"/>
      <c r="Q284" s="304"/>
      <c r="S284" s="309"/>
      <c r="U284" s="310"/>
      <c r="V284" s="304"/>
      <c r="W284" s="304"/>
      <c r="X284" s="304"/>
      <c r="Y284" s="304"/>
      <c r="Z284" s="304"/>
      <c r="AA284" s="304"/>
      <c r="AB284" s="311"/>
      <c r="AU284" s="312" t="s">
        <v>180</v>
      </c>
      <c r="AV284" s="312" t="s">
        <v>86</v>
      </c>
      <c r="AW284" s="115" t="s">
        <v>81</v>
      </c>
      <c r="AX284" s="115" t="s">
        <v>31</v>
      </c>
      <c r="AY284" s="115" t="s">
        <v>74</v>
      </c>
      <c r="AZ284" s="312" t="s">
        <v>172</v>
      </c>
    </row>
    <row r="285" spans="2:66" s="115" customFormat="1" ht="22.6" customHeight="1" x14ac:dyDescent="0.35">
      <c r="B285" s="303"/>
      <c r="C285" s="304"/>
      <c r="D285" s="304"/>
      <c r="E285" s="305" t="s">
        <v>5</v>
      </c>
      <c r="F285" s="313" t="s">
        <v>379</v>
      </c>
      <c r="G285" s="314"/>
      <c r="H285" s="314"/>
      <c r="I285" s="314"/>
      <c r="J285" s="304"/>
      <c r="K285" s="308" t="s">
        <v>5</v>
      </c>
      <c r="L285" s="304"/>
      <c r="M285" s="304"/>
      <c r="N285" s="304"/>
      <c r="O285" s="304"/>
      <c r="P285" s="304"/>
      <c r="Q285" s="304"/>
      <c r="S285" s="309"/>
      <c r="U285" s="310"/>
      <c r="V285" s="304"/>
      <c r="W285" s="304"/>
      <c r="X285" s="304"/>
      <c r="Y285" s="304"/>
      <c r="Z285" s="304"/>
      <c r="AA285" s="304"/>
      <c r="AB285" s="311"/>
      <c r="AU285" s="312" t="s">
        <v>180</v>
      </c>
      <c r="AV285" s="312" t="s">
        <v>86</v>
      </c>
      <c r="AW285" s="115" t="s">
        <v>81</v>
      </c>
      <c r="AX285" s="115" t="s">
        <v>31</v>
      </c>
      <c r="AY285" s="115" t="s">
        <v>74</v>
      </c>
      <c r="AZ285" s="312" t="s">
        <v>172</v>
      </c>
    </row>
    <row r="286" spans="2:66" s="116" customFormat="1" ht="22.6" customHeight="1" x14ac:dyDescent="0.35">
      <c r="B286" s="315"/>
      <c r="C286" s="316"/>
      <c r="D286" s="316"/>
      <c r="E286" s="317" t="s">
        <v>5</v>
      </c>
      <c r="F286" s="318" t="s">
        <v>380</v>
      </c>
      <c r="G286" s="319"/>
      <c r="H286" s="319"/>
      <c r="I286" s="319"/>
      <c r="J286" s="316"/>
      <c r="K286" s="320">
        <v>20.164000000000001</v>
      </c>
      <c r="L286" s="316"/>
      <c r="M286" s="316"/>
      <c r="N286" s="316"/>
      <c r="O286" s="316"/>
      <c r="P286" s="316"/>
      <c r="Q286" s="316"/>
      <c r="S286" s="321"/>
      <c r="U286" s="322"/>
      <c r="V286" s="316"/>
      <c r="W286" s="316"/>
      <c r="X286" s="316"/>
      <c r="Y286" s="316"/>
      <c r="Z286" s="316"/>
      <c r="AA286" s="316"/>
      <c r="AB286" s="323"/>
      <c r="AU286" s="324" t="s">
        <v>180</v>
      </c>
      <c r="AV286" s="324" t="s">
        <v>86</v>
      </c>
      <c r="AW286" s="116" t="s">
        <v>86</v>
      </c>
      <c r="AX286" s="116" t="s">
        <v>31</v>
      </c>
      <c r="AY286" s="116" t="s">
        <v>74</v>
      </c>
      <c r="AZ286" s="324" t="s">
        <v>172</v>
      </c>
    </row>
    <row r="287" spans="2:66" s="116" customFormat="1" ht="22.6" customHeight="1" x14ac:dyDescent="0.35">
      <c r="B287" s="315"/>
      <c r="C287" s="316"/>
      <c r="D287" s="316"/>
      <c r="E287" s="317" t="s">
        <v>5</v>
      </c>
      <c r="F287" s="318" t="s">
        <v>381</v>
      </c>
      <c r="G287" s="319"/>
      <c r="H287" s="319"/>
      <c r="I287" s="319"/>
      <c r="J287" s="316"/>
      <c r="K287" s="320">
        <v>6.8159999999999998</v>
      </c>
      <c r="L287" s="316"/>
      <c r="M287" s="316"/>
      <c r="N287" s="316"/>
      <c r="O287" s="316"/>
      <c r="P287" s="316"/>
      <c r="Q287" s="316"/>
      <c r="S287" s="321"/>
      <c r="U287" s="322"/>
      <c r="V287" s="316"/>
      <c r="W287" s="316"/>
      <c r="X287" s="316"/>
      <c r="Y287" s="316"/>
      <c r="Z287" s="316"/>
      <c r="AA287" s="316"/>
      <c r="AB287" s="323"/>
      <c r="AU287" s="324" t="s">
        <v>180</v>
      </c>
      <c r="AV287" s="324" t="s">
        <v>86</v>
      </c>
      <c r="AW287" s="116" t="s">
        <v>86</v>
      </c>
      <c r="AX287" s="116" t="s">
        <v>31</v>
      </c>
      <c r="AY287" s="116" t="s">
        <v>74</v>
      </c>
      <c r="AZ287" s="324" t="s">
        <v>172</v>
      </c>
    </row>
    <row r="288" spans="2:66" s="117" customFormat="1" ht="22.6" customHeight="1" x14ac:dyDescent="0.35">
      <c r="B288" s="325"/>
      <c r="C288" s="326"/>
      <c r="D288" s="326"/>
      <c r="E288" s="327" t="s">
        <v>5</v>
      </c>
      <c r="F288" s="328" t="s">
        <v>189</v>
      </c>
      <c r="G288" s="329"/>
      <c r="H288" s="329"/>
      <c r="I288" s="329"/>
      <c r="J288" s="326"/>
      <c r="K288" s="330">
        <v>26.98</v>
      </c>
      <c r="L288" s="326"/>
      <c r="M288" s="326"/>
      <c r="N288" s="326"/>
      <c r="O288" s="326"/>
      <c r="P288" s="326"/>
      <c r="Q288" s="326"/>
      <c r="S288" s="331"/>
      <c r="U288" s="332"/>
      <c r="V288" s="326"/>
      <c r="W288" s="326"/>
      <c r="X288" s="326"/>
      <c r="Y288" s="326"/>
      <c r="Z288" s="326"/>
      <c r="AA288" s="326"/>
      <c r="AB288" s="333"/>
      <c r="AU288" s="334" t="s">
        <v>180</v>
      </c>
      <c r="AV288" s="334" t="s">
        <v>86</v>
      </c>
      <c r="AW288" s="117" t="s">
        <v>177</v>
      </c>
      <c r="AX288" s="117" t="s">
        <v>31</v>
      </c>
      <c r="AY288" s="117" t="s">
        <v>81</v>
      </c>
      <c r="AZ288" s="334" t="s">
        <v>172</v>
      </c>
    </row>
    <row r="289" spans="2:66" s="112" customFormat="1" ht="31.6" customHeight="1" x14ac:dyDescent="0.35">
      <c r="B289" s="187"/>
      <c r="C289" s="288" t="s">
        <v>382</v>
      </c>
      <c r="D289" s="288" t="s">
        <v>173</v>
      </c>
      <c r="E289" s="289" t="s">
        <v>383</v>
      </c>
      <c r="F289" s="290" t="s">
        <v>384</v>
      </c>
      <c r="G289" s="290"/>
      <c r="H289" s="290"/>
      <c r="I289" s="290"/>
      <c r="J289" s="291" t="s">
        <v>193</v>
      </c>
      <c r="K289" s="292">
        <v>49.22</v>
      </c>
      <c r="L289" s="293"/>
      <c r="M289" s="293"/>
      <c r="N289" s="294">
        <f>ROUND(L289*K289,2)</f>
        <v>0</v>
      </c>
      <c r="O289" s="294"/>
      <c r="P289" s="294"/>
      <c r="Q289" s="294"/>
      <c r="R289" s="114" t="s">
        <v>2286</v>
      </c>
      <c r="S289" s="192"/>
      <c r="U289" s="295" t="s">
        <v>5</v>
      </c>
      <c r="V289" s="300" t="s">
        <v>39</v>
      </c>
      <c r="W289" s="301">
        <v>0.2</v>
      </c>
      <c r="X289" s="301">
        <f>W289*K289</f>
        <v>9.8440000000000012</v>
      </c>
      <c r="Y289" s="301">
        <v>1.3999999999999999E-4</v>
      </c>
      <c r="Z289" s="301">
        <f>Y289*K289</f>
        <v>6.890799999999999E-3</v>
      </c>
      <c r="AA289" s="301">
        <v>0</v>
      </c>
      <c r="AB289" s="302">
        <f>AA289*K289</f>
        <v>0</v>
      </c>
      <c r="AS289" s="172" t="s">
        <v>177</v>
      </c>
      <c r="AU289" s="172" t="s">
        <v>173</v>
      </c>
      <c r="AV289" s="172" t="s">
        <v>86</v>
      </c>
      <c r="AZ289" s="172" t="s">
        <v>172</v>
      </c>
      <c r="BF289" s="299">
        <f>IF(V289="základní",N289,0)</f>
        <v>0</v>
      </c>
      <c r="BG289" s="299">
        <f>IF(V289="snížená",N289,0)</f>
        <v>0</v>
      </c>
      <c r="BH289" s="299">
        <f>IF(V289="zákl. přenesená",N289,0)</f>
        <v>0</v>
      </c>
      <c r="BI289" s="299">
        <f>IF(V289="sníž. přenesená",N289,0)</f>
        <v>0</v>
      </c>
      <c r="BJ289" s="299">
        <f>IF(V289="nulová",N289,0)</f>
        <v>0</v>
      </c>
      <c r="BK289" s="172" t="s">
        <v>81</v>
      </c>
      <c r="BL289" s="299">
        <f>ROUND(L289*K289,2)</f>
        <v>0</v>
      </c>
      <c r="BM289" s="172" t="s">
        <v>177</v>
      </c>
      <c r="BN289" s="172" t="s">
        <v>385</v>
      </c>
    </row>
    <row r="290" spans="2:66" s="115" customFormat="1" ht="22.6" customHeight="1" x14ac:dyDescent="0.35">
      <c r="B290" s="303"/>
      <c r="C290" s="304"/>
      <c r="D290" s="304"/>
      <c r="E290" s="305" t="s">
        <v>5</v>
      </c>
      <c r="F290" s="306" t="s">
        <v>235</v>
      </c>
      <c r="G290" s="307"/>
      <c r="H290" s="307"/>
      <c r="I290" s="307"/>
      <c r="J290" s="304"/>
      <c r="K290" s="308" t="s">
        <v>5</v>
      </c>
      <c r="L290" s="304"/>
      <c r="M290" s="304"/>
      <c r="N290" s="304"/>
      <c r="O290" s="304"/>
      <c r="P290" s="304"/>
      <c r="Q290" s="304"/>
      <c r="S290" s="309"/>
      <c r="U290" s="310"/>
      <c r="V290" s="304"/>
      <c r="W290" s="304"/>
      <c r="X290" s="304"/>
      <c r="Y290" s="304"/>
      <c r="Z290" s="304"/>
      <c r="AA290" s="304"/>
      <c r="AB290" s="311"/>
      <c r="AU290" s="312" t="s">
        <v>180</v>
      </c>
      <c r="AV290" s="312" t="s">
        <v>86</v>
      </c>
      <c r="AW290" s="115" t="s">
        <v>81</v>
      </c>
      <c r="AX290" s="115" t="s">
        <v>31</v>
      </c>
      <c r="AY290" s="115" t="s">
        <v>74</v>
      </c>
      <c r="AZ290" s="312" t="s">
        <v>172</v>
      </c>
    </row>
    <row r="291" spans="2:66" s="116" customFormat="1" ht="22.6" customHeight="1" x14ac:dyDescent="0.35">
      <c r="B291" s="315"/>
      <c r="C291" s="316"/>
      <c r="D291" s="316"/>
      <c r="E291" s="317" t="s">
        <v>5</v>
      </c>
      <c r="F291" s="318" t="s">
        <v>386</v>
      </c>
      <c r="G291" s="319"/>
      <c r="H291" s="319"/>
      <c r="I291" s="319"/>
      <c r="J291" s="316"/>
      <c r="K291" s="320">
        <v>4.0999999999999996</v>
      </c>
      <c r="L291" s="316"/>
      <c r="M291" s="316"/>
      <c r="N291" s="316"/>
      <c r="O291" s="316"/>
      <c r="P291" s="316"/>
      <c r="Q291" s="316"/>
      <c r="S291" s="321"/>
      <c r="U291" s="322"/>
      <c r="V291" s="316"/>
      <c r="W291" s="316"/>
      <c r="X291" s="316"/>
      <c r="Y291" s="316"/>
      <c r="Z291" s="316"/>
      <c r="AA291" s="316"/>
      <c r="AB291" s="323"/>
      <c r="AU291" s="324" t="s">
        <v>180</v>
      </c>
      <c r="AV291" s="324" t="s">
        <v>86</v>
      </c>
      <c r="AW291" s="116" t="s">
        <v>86</v>
      </c>
      <c r="AX291" s="116" t="s">
        <v>31</v>
      </c>
      <c r="AY291" s="116" t="s">
        <v>74</v>
      </c>
      <c r="AZ291" s="324" t="s">
        <v>172</v>
      </c>
    </row>
    <row r="292" spans="2:66" s="115" customFormat="1" ht="22.6" customHeight="1" x14ac:dyDescent="0.35">
      <c r="B292" s="303"/>
      <c r="C292" s="304"/>
      <c r="D292" s="304"/>
      <c r="E292" s="305" t="s">
        <v>5</v>
      </c>
      <c r="F292" s="313" t="s">
        <v>387</v>
      </c>
      <c r="G292" s="314"/>
      <c r="H292" s="314"/>
      <c r="I292" s="314"/>
      <c r="J292" s="304"/>
      <c r="K292" s="308" t="s">
        <v>5</v>
      </c>
      <c r="L292" s="304"/>
      <c r="M292" s="304"/>
      <c r="N292" s="304"/>
      <c r="O292" s="304"/>
      <c r="P292" s="304"/>
      <c r="Q292" s="304"/>
      <c r="S292" s="309"/>
      <c r="U292" s="310"/>
      <c r="V292" s="304"/>
      <c r="W292" s="304"/>
      <c r="X292" s="304"/>
      <c r="Y292" s="304"/>
      <c r="Z292" s="304"/>
      <c r="AA292" s="304"/>
      <c r="AB292" s="311"/>
      <c r="AU292" s="312" t="s">
        <v>180</v>
      </c>
      <c r="AV292" s="312" t="s">
        <v>86</v>
      </c>
      <c r="AW292" s="115" t="s">
        <v>81</v>
      </c>
      <c r="AX292" s="115" t="s">
        <v>31</v>
      </c>
      <c r="AY292" s="115" t="s">
        <v>74</v>
      </c>
      <c r="AZ292" s="312" t="s">
        <v>172</v>
      </c>
    </row>
    <row r="293" spans="2:66" s="116" customFormat="1" ht="22.6" customHeight="1" x14ac:dyDescent="0.35">
      <c r="B293" s="315"/>
      <c r="C293" s="316"/>
      <c r="D293" s="316"/>
      <c r="E293" s="317" t="s">
        <v>5</v>
      </c>
      <c r="F293" s="318" t="s">
        <v>388</v>
      </c>
      <c r="G293" s="319"/>
      <c r="H293" s="319"/>
      <c r="I293" s="319"/>
      <c r="J293" s="316"/>
      <c r="K293" s="320">
        <v>9.57</v>
      </c>
      <c r="L293" s="316"/>
      <c r="M293" s="316"/>
      <c r="N293" s="316"/>
      <c r="O293" s="316"/>
      <c r="P293" s="316"/>
      <c r="Q293" s="316"/>
      <c r="S293" s="321"/>
      <c r="U293" s="322"/>
      <c r="V293" s="316"/>
      <c r="W293" s="316"/>
      <c r="X293" s="316"/>
      <c r="Y293" s="316"/>
      <c r="Z293" s="316"/>
      <c r="AA293" s="316"/>
      <c r="AB293" s="323"/>
      <c r="AU293" s="324" t="s">
        <v>180</v>
      </c>
      <c r="AV293" s="324" t="s">
        <v>86</v>
      </c>
      <c r="AW293" s="116" t="s">
        <v>86</v>
      </c>
      <c r="AX293" s="116" t="s">
        <v>31</v>
      </c>
      <c r="AY293" s="116" t="s">
        <v>74</v>
      </c>
      <c r="AZ293" s="324" t="s">
        <v>172</v>
      </c>
    </row>
    <row r="294" spans="2:66" s="116" customFormat="1" ht="22.6" customHeight="1" x14ac:dyDescent="0.35">
      <c r="B294" s="315"/>
      <c r="C294" s="316"/>
      <c r="D294" s="316"/>
      <c r="E294" s="317" t="s">
        <v>5</v>
      </c>
      <c r="F294" s="318" t="s">
        <v>389</v>
      </c>
      <c r="G294" s="319"/>
      <c r="H294" s="319"/>
      <c r="I294" s="319"/>
      <c r="J294" s="316"/>
      <c r="K294" s="320">
        <v>15.95</v>
      </c>
      <c r="L294" s="316"/>
      <c r="M294" s="316"/>
      <c r="N294" s="316"/>
      <c r="O294" s="316"/>
      <c r="P294" s="316"/>
      <c r="Q294" s="316"/>
      <c r="S294" s="321"/>
      <c r="U294" s="322"/>
      <c r="V294" s="316"/>
      <c r="W294" s="316"/>
      <c r="X294" s="316"/>
      <c r="Y294" s="316"/>
      <c r="Z294" s="316"/>
      <c r="AA294" s="316"/>
      <c r="AB294" s="323"/>
      <c r="AU294" s="324" t="s">
        <v>180</v>
      </c>
      <c r="AV294" s="324" t="s">
        <v>86</v>
      </c>
      <c r="AW294" s="116" t="s">
        <v>86</v>
      </c>
      <c r="AX294" s="116" t="s">
        <v>31</v>
      </c>
      <c r="AY294" s="116" t="s">
        <v>74</v>
      </c>
      <c r="AZ294" s="324" t="s">
        <v>172</v>
      </c>
    </row>
    <row r="295" spans="2:66" s="116" customFormat="1" ht="22.6" customHeight="1" x14ac:dyDescent="0.35">
      <c r="B295" s="315"/>
      <c r="C295" s="316"/>
      <c r="D295" s="316"/>
      <c r="E295" s="317" t="s">
        <v>5</v>
      </c>
      <c r="F295" s="318" t="s">
        <v>390</v>
      </c>
      <c r="G295" s="319"/>
      <c r="H295" s="319"/>
      <c r="I295" s="319"/>
      <c r="J295" s="316"/>
      <c r="K295" s="320">
        <v>13.2</v>
      </c>
      <c r="L295" s="316"/>
      <c r="M295" s="316"/>
      <c r="N295" s="316"/>
      <c r="O295" s="316"/>
      <c r="P295" s="316"/>
      <c r="Q295" s="316"/>
      <c r="S295" s="321"/>
      <c r="U295" s="322"/>
      <c r="V295" s="316"/>
      <c r="W295" s="316"/>
      <c r="X295" s="316"/>
      <c r="Y295" s="316"/>
      <c r="Z295" s="316"/>
      <c r="AA295" s="316"/>
      <c r="AB295" s="323"/>
      <c r="AU295" s="324" t="s">
        <v>180</v>
      </c>
      <c r="AV295" s="324" t="s">
        <v>86</v>
      </c>
      <c r="AW295" s="116" t="s">
        <v>86</v>
      </c>
      <c r="AX295" s="116" t="s">
        <v>31</v>
      </c>
      <c r="AY295" s="116" t="s">
        <v>74</v>
      </c>
      <c r="AZ295" s="324" t="s">
        <v>172</v>
      </c>
    </row>
    <row r="296" spans="2:66" s="116" customFormat="1" ht="22.6" customHeight="1" x14ac:dyDescent="0.35">
      <c r="B296" s="315"/>
      <c r="C296" s="316"/>
      <c r="D296" s="316"/>
      <c r="E296" s="317" t="s">
        <v>5</v>
      </c>
      <c r="F296" s="318" t="s">
        <v>391</v>
      </c>
      <c r="G296" s="319"/>
      <c r="H296" s="319"/>
      <c r="I296" s="319"/>
      <c r="J296" s="316"/>
      <c r="K296" s="320">
        <v>6.4</v>
      </c>
      <c r="L296" s="316"/>
      <c r="M296" s="316"/>
      <c r="N296" s="316"/>
      <c r="O296" s="316"/>
      <c r="P296" s="316"/>
      <c r="Q296" s="316"/>
      <c r="S296" s="321"/>
      <c r="U296" s="322"/>
      <c r="V296" s="316"/>
      <c r="W296" s="316"/>
      <c r="X296" s="316"/>
      <c r="Y296" s="316"/>
      <c r="Z296" s="316"/>
      <c r="AA296" s="316"/>
      <c r="AB296" s="323"/>
      <c r="AU296" s="324" t="s">
        <v>180</v>
      </c>
      <c r="AV296" s="324" t="s">
        <v>86</v>
      </c>
      <c r="AW296" s="116" t="s">
        <v>86</v>
      </c>
      <c r="AX296" s="116" t="s">
        <v>31</v>
      </c>
      <c r="AY296" s="116" t="s">
        <v>74</v>
      </c>
      <c r="AZ296" s="324" t="s">
        <v>172</v>
      </c>
    </row>
    <row r="297" spans="2:66" s="117" customFormat="1" ht="22.6" customHeight="1" x14ac:dyDescent="0.35">
      <c r="B297" s="325"/>
      <c r="C297" s="326"/>
      <c r="D297" s="326"/>
      <c r="E297" s="327" t="s">
        <v>5</v>
      </c>
      <c r="F297" s="328" t="s">
        <v>189</v>
      </c>
      <c r="G297" s="329"/>
      <c r="H297" s="329"/>
      <c r="I297" s="329"/>
      <c r="J297" s="326"/>
      <c r="K297" s="330">
        <v>49.22</v>
      </c>
      <c r="L297" s="326"/>
      <c r="M297" s="326"/>
      <c r="N297" s="326"/>
      <c r="O297" s="326"/>
      <c r="P297" s="326"/>
      <c r="Q297" s="326"/>
      <c r="S297" s="331"/>
      <c r="U297" s="332"/>
      <c r="V297" s="326"/>
      <c r="W297" s="326"/>
      <c r="X297" s="326"/>
      <c r="Y297" s="326"/>
      <c r="Z297" s="326"/>
      <c r="AA297" s="326"/>
      <c r="AB297" s="333"/>
      <c r="AU297" s="334" t="s">
        <v>180</v>
      </c>
      <c r="AV297" s="334" t="s">
        <v>86</v>
      </c>
      <c r="AW297" s="117" t="s">
        <v>177</v>
      </c>
      <c r="AX297" s="117" t="s">
        <v>31</v>
      </c>
      <c r="AY297" s="117" t="s">
        <v>81</v>
      </c>
      <c r="AZ297" s="334" t="s">
        <v>172</v>
      </c>
    </row>
    <row r="298" spans="2:66" s="112" customFormat="1" ht="31.6" customHeight="1" x14ac:dyDescent="0.35">
      <c r="B298" s="187"/>
      <c r="C298" s="288" t="s">
        <v>392</v>
      </c>
      <c r="D298" s="288" t="s">
        <v>173</v>
      </c>
      <c r="E298" s="289" t="s">
        <v>393</v>
      </c>
      <c r="F298" s="290" t="s">
        <v>394</v>
      </c>
      <c r="G298" s="290"/>
      <c r="H298" s="290"/>
      <c r="I298" s="290"/>
      <c r="J298" s="291" t="s">
        <v>176</v>
      </c>
      <c r="K298" s="292">
        <v>1.9059999999999999</v>
      </c>
      <c r="L298" s="293"/>
      <c r="M298" s="293"/>
      <c r="N298" s="294">
        <f>ROUND(L298*K298,2)</f>
        <v>0</v>
      </c>
      <c r="O298" s="294"/>
      <c r="P298" s="294"/>
      <c r="Q298" s="294"/>
      <c r="R298" s="114" t="s">
        <v>2286</v>
      </c>
      <c r="S298" s="192"/>
      <c r="U298" s="295" t="s">
        <v>5</v>
      </c>
      <c r="V298" s="300" t="s">
        <v>39</v>
      </c>
      <c r="W298" s="301">
        <v>1.21</v>
      </c>
      <c r="X298" s="301">
        <f>W298*K298</f>
        <v>2.30626</v>
      </c>
      <c r="Y298" s="301">
        <v>0.17818000000000001</v>
      </c>
      <c r="Z298" s="301">
        <f>Y298*K298</f>
        <v>0.33961108000000001</v>
      </c>
      <c r="AA298" s="301">
        <v>0</v>
      </c>
      <c r="AB298" s="302">
        <f>AA298*K298</f>
        <v>0</v>
      </c>
      <c r="AS298" s="172" t="s">
        <v>177</v>
      </c>
      <c r="AU298" s="172" t="s">
        <v>173</v>
      </c>
      <c r="AV298" s="172" t="s">
        <v>86</v>
      </c>
      <c r="AZ298" s="172" t="s">
        <v>172</v>
      </c>
      <c r="BF298" s="299">
        <f>IF(V298="základní",N298,0)</f>
        <v>0</v>
      </c>
      <c r="BG298" s="299">
        <f>IF(V298="snížená",N298,0)</f>
        <v>0</v>
      </c>
      <c r="BH298" s="299">
        <f>IF(V298="zákl. přenesená",N298,0)</f>
        <v>0</v>
      </c>
      <c r="BI298" s="299">
        <f>IF(V298="sníž. přenesená",N298,0)</f>
        <v>0</v>
      </c>
      <c r="BJ298" s="299">
        <f>IF(V298="nulová",N298,0)</f>
        <v>0</v>
      </c>
      <c r="BK298" s="172" t="s">
        <v>81</v>
      </c>
      <c r="BL298" s="299">
        <f>ROUND(L298*K298,2)</f>
        <v>0</v>
      </c>
      <c r="BM298" s="172" t="s">
        <v>177</v>
      </c>
      <c r="BN298" s="172" t="s">
        <v>395</v>
      </c>
    </row>
    <row r="299" spans="2:66" s="115" customFormat="1" ht="22.6" customHeight="1" x14ac:dyDescent="0.35">
      <c r="B299" s="303"/>
      <c r="C299" s="304"/>
      <c r="D299" s="304"/>
      <c r="E299" s="305" t="s">
        <v>5</v>
      </c>
      <c r="F299" s="306" t="s">
        <v>235</v>
      </c>
      <c r="G299" s="307"/>
      <c r="H299" s="307"/>
      <c r="I299" s="307"/>
      <c r="J299" s="304"/>
      <c r="K299" s="308" t="s">
        <v>5</v>
      </c>
      <c r="L299" s="304"/>
      <c r="M299" s="304"/>
      <c r="N299" s="304"/>
      <c r="O299" s="304"/>
      <c r="P299" s="304"/>
      <c r="Q299" s="304"/>
      <c r="S299" s="309"/>
      <c r="U299" s="310"/>
      <c r="V299" s="304"/>
      <c r="W299" s="304"/>
      <c r="X299" s="304"/>
      <c r="Y299" s="304"/>
      <c r="Z299" s="304"/>
      <c r="AA299" s="304"/>
      <c r="AB299" s="311"/>
      <c r="AU299" s="312" t="s">
        <v>180</v>
      </c>
      <c r="AV299" s="312" t="s">
        <v>86</v>
      </c>
      <c r="AW299" s="115" t="s">
        <v>81</v>
      </c>
      <c r="AX299" s="115" t="s">
        <v>31</v>
      </c>
      <c r="AY299" s="115" t="s">
        <v>74</v>
      </c>
      <c r="AZ299" s="312" t="s">
        <v>172</v>
      </c>
    </row>
    <row r="300" spans="2:66" s="116" customFormat="1" ht="22.6" customHeight="1" x14ac:dyDescent="0.35">
      <c r="B300" s="315"/>
      <c r="C300" s="316"/>
      <c r="D300" s="316"/>
      <c r="E300" s="317" t="s">
        <v>5</v>
      </c>
      <c r="F300" s="318" t="s">
        <v>396</v>
      </c>
      <c r="G300" s="319"/>
      <c r="H300" s="319"/>
      <c r="I300" s="319"/>
      <c r="J300" s="316"/>
      <c r="K300" s="320">
        <v>0.85</v>
      </c>
      <c r="L300" s="316"/>
      <c r="M300" s="316"/>
      <c r="N300" s="316"/>
      <c r="O300" s="316"/>
      <c r="P300" s="316"/>
      <c r="Q300" s="316"/>
      <c r="S300" s="321"/>
      <c r="U300" s="322"/>
      <c r="V300" s="316"/>
      <c r="W300" s="316"/>
      <c r="X300" s="316"/>
      <c r="Y300" s="316"/>
      <c r="Z300" s="316"/>
      <c r="AA300" s="316"/>
      <c r="AB300" s="323"/>
      <c r="AU300" s="324" t="s">
        <v>180</v>
      </c>
      <c r="AV300" s="324" t="s">
        <v>86</v>
      </c>
      <c r="AW300" s="116" t="s">
        <v>86</v>
      </c>
      <c r="AX300" s="116" t="s">
        <v>31</v>
      </c>
      <c r="AY300" s="116" t="s">
        <v>74</v>
      </c>
      <c r="AZ300" s="324" t="s">
        <v>172</v>
      </c>
    </row>
    <row r="301" spans="2:66" s="115" customFormat="1" ht="22.6" customHeight="1" x14ac:dyDescent="0.35">
      <c r="B301" s="303"/>
      <c r="C301" s="304"/>
      <c r="D301" s="304"/>
      <c r="E301" s="305" t="s">
        <v>5</v>
      </c>
      <c r="F301" s="313" t="s">
        <v>307</v>
      </c>
      <c r="G301" s="314"/>
      <c r="H301" s="314"/>
      <c r="I301" s="314"/>
      <c r="J301" s="304"/>
      <c r="K301" s="308" t="s">
        <v>5</v>
      </c>
      <c r="L301" s="304"/>
      <c r="M301" s="304"/>
      <c r="N301" s="304"/>
      <c r="O301" s="304"/>
      <c r="P301" s="304"/>
      <c r="Q301" s="304"/>
      <c r="S301" s="309"/>
      <c r="U301" s="310"/>
      <c r="V301" s="304"/>
      <c r="W301" s="304"/>
      <c r="X301" s="304"/>
      <c r="Y301" s="304"/>
      <c r="Z301" s="304"/>
      <c r="AA301" s="304"/>
      <c r="AB301" s="311"/>
      <c r="AU301" s="312" t="s">
        <v>180</v>
      </c>
      <c r="AV301" s="312" t="s">
        <v>86</v>
      </c>
      <c r="AW301" s="115" t="s">
        <v>81</v>
      </c>
      <c r="AX301" s="115" t="s">
        <v>31</v>
      </c>
      <c r="AY301" s="115" t="s">
        <v>74</v>
      </c>
      <c r="AZ301" s="312" t="s">
        <v>172</v>
      </c>
    </row>
    <row r="302" spans="2:66" s="116" customFormat="1" ht="22.6" customHeight="1" x14ac:dyDescent="0.35">
      <c r="B302" s="315"/>
      <c r="C302" s="316"/>
      <c r="D302" s="316"/>
      <c r="E302" s="317" t="s">
        <v>5</v>
      </c>
      <c r="F302" s="318" t="s">
        <v>397</v>
      </c>
      <c r="G302" s="319"/>
      <c r="H302" s="319"/>
      <c r="I302" s="319"/>
      <c r="J302" s="316"/>
      <c r="K302" s="320">
        <v>1.056</v>
      </c>
      <c r="L302" s="316"/>
      <c r="M302" s="316"/>
      <c r="N302" s="316"/>
      <c r="O302" s="316"/>
      <c r="P302" s="316"/>
      <c r="Q302" s="316"/>
      <c r="S302" s="321"/>
      <c r="U302" s="322"/>
      <c r="V302" s="316"/>
      <c r="W302" s="316"/>
      <c r="X302" s="316"/>
      <c r="Y302" s="316"/>
      <c r="Z302" s="316"/>
      <c r="AA302" s="316"/>
      <c r="AB302" s="323"/>
      <c r="AU302" s="324" t="s">
        <v>180</v>
      </c>
      <c r="AV302" s="324" t="s">
        <v>86</v>
      </c>
      <c r="AW302" s="116" t="s">
        <v>86</v>
      </c>
      <c r="AX302" s="116" t="s">
        <v>31</v>
      </c>
      <c r="AY302" s="116" t="s">
        <v>74</v>
      </c>
      <c r="AZ302" s="324" t="s">
        <v>172</v>
      </c>
    </row>
    <row r="303" spans="2:66" s="117" customFormat="1" ht="22.6" customHeight="1" x14ac:dyDescent="0.35">
      <c r="B303" s="325"/>
      <c r="C303" s="326"/>
      <c r="D303" s="326"/>
      <c r="E303" s="327" t="s">
        <v>5</v>
      </c>
      <c r="F303" s="328" t="s">
        <v>189</v>
      </c>
      <c r="G303" s="329"/>
      <c r="H303" s="329"/>
      <c r="I303" s="329"/>
      <c r="J303" s="326"/>
      <c r="K303" s="330">
        <v>1.9059999999999999</v>
      </c>
      <c r="L303" s="326"/>
      <c r="M303" s="326"/>
      <c r="N303" s="326"/>
      <c r="O303" s="326"/>
      <c r="P303" s="326"/>
      <c r="Q303" s="326"/>
      <c r="S303" s="331"/>
      <c r="U303" s="332"/>
      <c r="V303" s="326"/>
      <c r="W303" s="326"/>
      <c r="X303" s="326"/>
      <c r="Y303" s="326"/>
      <c r="Z303" s="326"/>
      <c r="AA303" s="326"/>
      <c r="AB303" s="333"/>
      <c r="AU303" s="334" t="s">
        <v>180</v>
      </c>
      <c r="AV303" s="334" t="s">
        <v>86</v>
      </c>
      <c r="AW303" s="117" t="s">
        <v>177</v>
      </c>
      <c r="AX303" s="117" t="s">
        <v>31</v>
      </c>
      <c r="AY303" s="117" t="s">
        <v>81</v>
      </c>
      <c r="AZ303" s="334" t="s">
        <v>172</v>
      </c>
    </row>
    <row r="304" spans="2:66" s="112" customFormat="1" ht="31.6" customHeight="1" x14ac:dyDescent="0.35">
      <c r="B304" s="187"/>
      <c r="C304" s="288" t="s">
        <v>398</v>
      </c>
      <c r="D304" s="288" t="s">
        <v>173</v>
      </c>
      <c r="E304" s="289" t="s">
        <v>399</v>
      </c>
      <c r="F304" s="290" t="s">
        <v>400</v>
      </c>
      <c r="G304" s="290"/>
      <c r="H304" s="290"/>
      <c r="I304" s="290"/>
      <c r="J304" s="291" t="s">
        <v>176</v>
      </c>
      <c r="K304" s="292">
        <v>4.9669999999999996</v>
      </c>
      <c r="L304" s="293"/>
      <c r="M304" s="293"/>
      <c r="N304" s="294">
        <f>ROUND(L304*K304,2)</f>
        <v>0</v>
      </c>
      <c r="O304" s="294"/>
      <c r="P304" s="294"/>
      <c r="Q304" s="294"/>
      <c r="R304" s="114" t="s">
        <v>2286</v>
      </c>
      <c r="S304" s="192"/>
      <c r="U304" s="295" t="s">
        <v>5</v>
      </c>
      <c r="V304" s="300" t="s">
        <v>39</v>
      </c>
      <c r="W304" s="301">
        <v>0.89100000000000001</v>
      </c>
      <c r="X304" s="301">
        <f>W304*K304</f>
        <v>4.4255969999999998</v>
      </c>
      <c r="Y304" s="301">
        <v>7.8499999999999993E-3</v>
      </c>
      <c r="Z304" s="301">
        <f>Y304*K304</f>
        <v>3.8990949999999996E-2</v>
      </c>
      <c r="AA304" s="301">
        <v>0</v>
      </c>
      <c r="AB304" s="302">
        <f>AA304*K304</f>
        <v>0</v>
      </c>
      <c r="AS304" s="172" t="s">
        <v>177</v>
      </c>
      <c r="AU304" s="172" t="s">
        <v>173</v>
      </c>
      <c r="AV304" s="172" t="s">
        <v>86</v>
      </c>
      <c r="AZ304" s="172" t="s">
        <v>172</v>
      </c>
      <c r="BF304" s="299">
        <f>IF(V304="základní",N304,0)</f>
        <v>0</v>
      </c>
      <c r="BG304" s="299">
        <f>IF(V304="snížená",N304,0)</f>
        <v>0</v>
      </c>
      <c r="BH304" s="299">
        <f>IF(V304="zákl. přenesená",N304,0)</f>
        <v>0</v>
      </c>
      <c r="BI304" s="299">
        <f>IF(V304="sníž. přenesená",N304,0)</f>
        <v>0</v>
      </c>
      <c r="BJ304" s="299">
        <f>IF(V304="nulová",N304,0)</f>
        <v>0</v>
      </c>
      <c r="BK304" s="172" t="s">
        <v>81</v>
      </c>
      <c r="BL304" s="299">
        <f>ROUND(L304*K304,2)</f>
        <v>0</v>
      </c>
      <c r="BM304" s="172" t="s">
        <v>177</v>
      </c>
      <c r="BN304" s="172" t="s">
        <v>401</v>
      </c>
    </row>
    <row r="305" spans="2:66" s="115" customFormat="1" ht="22.6" customHeight="1" x14ac:dyDescent="0.35">
      <c r="B305" s="303"/>
      <c r="C305" s="304"/>
      <c r="D305" s="304"/>
      <c r="E305" s="305" t="s">
        <v>5</v>
      </c>
      <c r="F305" s="306" t="s">
        <v>235</v>
      </c>
      <c r="G305" s="307"/>
      <c r="H305" s="307"/>
      <c r="I305" s="307"/>
      <c r="J305" s="304"/>
      <c r="K305" s="308" t="s">
        <v>5</v>
      </c>
      <c r="L305" s="304"/>
      <c r="M305" s="304"/>
      <c r="N305" s="304"/>
      <c r="O305" s="304"/>
      <c r="P305" s="304"/>
      <c r="Q305" s="304"/>
      <c r="S305" s="309"/>
      <c r="U305" s="310"/>
      <c r="V305" s="304"/>
      <c r="W305" s="304"/>
      <c r="X305" s="304"/>
      <c r="Y305" s="304"/>
      <c r="Z305" s="304"/>
      <c r="AA305" s="304"/>
      <c r="AB305" s="311"/>
      <c r="AU305" s="312" t="s">
        <v>180</v>
      </c>
      <c r="AV305" s="312" t="s">
        <v>86</v>
      </c>
      <c r="AW305" s="115" t="s">
        <v>81</v>
      </c>
      <c r="AX305" s="115" t="s">
        <v>31</v>
      </c>
      <c r="AY305" s="115" t="s">
        <v>74</v>
      </c>
      <c r="AZ305" s="312" t="s">
        <v>172</v>
      </c>
    </row>
    <row r="306" spans="2:66" s="116" customFormat="1" ht="22.6" customHeight="1" x14ac:dyDescent="0.35">
      <c r="B306" s="315"/>
      <c r="C306" s="316"/>
      <c r="D306" s="316"/>
      <c r="E306" s="317" t="s">
        <v>5</v>
      </c>
      <c r="F306" s="318" t="s">
        <v>402</v>
      </c>
      <c r="G306" s="319"/>
      <c r="H306" s="319"/>
      <c r="I306" s="319"/>
      <c r="J306" s="316"/>
      <c r="K306" s="320">
        <v>1.4159999999999999</v>
      </c>
      <c r="L306" s="316"/>
      <c r="M306" s="316"/>
      <c r="N306" s="316"/>
      <c r="O306" s="316"/>
      <c r="P306" s="316"/>
      <c r="Q306" s="316"/>
      <c r="S306" s="321"/>
      <c r="U306" s="322"/>
      <c r="V306" s="316"/>
      <c r="W306" s="316"/>
      <c r="X306" s="316"/>
      <c r="Y306" s="316"/>
      <c r="Z306" s="316"/>
      <c r="AA306" s="316"/>
      <c r="AB306" s="323"/>
      <c r="AU306" s="324" t="s">
        <v>180</v>
      </c>
      <c r="AV306" s="324" t="s">
        <v>86</v>
      </c>
      <c r="AW306" s="116" t="s">
        <v>86</v>
      </c>
      <c r="AX306" s="116" t="s">
        <v>31</v>
      </c>
      <c r="AY306" s="116" t="s">
        <v>74</v>
      </c>
      <c r="AZ306" s="324" t="s">
        <v>172</v>
      </c>
    </row>
    <row r="307" spans="2:66" s="116" customFormat="1" ht="22.6" customHeight="1" x14ac:dyDescent="0.35">
      <c r="B307" s="315"/>
      <c r="C307" s="316"/>
      <c r="D307" s="316"/>
      <c r="E307" s="317" t="s">
        <v>5</v>
      </c>
      <c r="F307" s="318" t="s">
        <v>403</v>
      </c>
      <c r="G307" s="319"/>
      <c r="H307" s="319"/>
      <c r="I307" s="319"/>
      <c r="J307" s="316"/>
      <c r="K307" s="320">
        <v>0.68600000000000005</v>
      </c>
      <c r="L307" s="316"/>
      <c r="M307" s="316"/>
      <c r="N307" s="316"/>
      <c r="O307" s="316"/>
      <c r="P307" s="316"/>
      <c r="Q307" s="316"/>
      <c r="S307" s="321"/>
      <c r="U307" s="322"/>
      <c r="V307" s="316"/>
      <c r="W307" s="316"/>
      <c r="X307" s="316"/>
      <c r="Y307" s="316"/>
      <c r="Z307" s="316"/>
      <c r="AA307" s="316"/>
      <c r="AB307" s="323"/>
      <c r="AU307" s="324" t="s">
        <v>180</v>
      </c>
      <c r="AV307" s="324" t="s">
        <v>86</v>
      </c>
      <c r="AW307" s="116" t="s">
        <v>86</v>
      </c>
      <c r="AX307" s="116" t="s">
        <v>31</v>
      </c>
      <c r="AY307" s="116" t="s">
        <v>74</v>
      </c>
      <c r="AZ307" s="324" t="s">
        <v>172</v>
      </c>
    </row>
    <row r="308" spans="2:66" s="115" customFormat="1" ht="22.6" customHeight="1" x14ac:dyDescent="0.35">
      <c r="B308" s="303"/>
      <c r="C308" s="304"/>
      <c r="D308" s="304"/>
      <c r="E308" s="305" t="s">
        <v>5</v>
      </c>
      <c r="F308" s="313" t="s">
        <v>307</v>
      </c>
      <c r="G308" s="314"/>
      <c r="H308" s="314"/>
      <c r="I308" s="314"/>
      <c r="J308" s="304"/>
      <c r="K308" s="308" t="s">
        <v>5</v>
      </c>
      <c r="L308" s="304"/>
      <c r="M308" s="304"/>
      <c r="N308" s="304"/>
      <c r="O308" s="304"/>
      <c r="P308" s="304"/>
      <c r="Q308" s="304"/>
      <c r="S308" s="309"/>
      <c r="U308" s="310"/>
      <c r="V308" s="304"/>
      <c r="W308" s="304"/>
      <c r="X308" s="304"/>
      <c r="Y308" s="304"/>
      <c r="Z308" s="304"/>
      <c r="AA308" s="304"/>
      <c r="AB308" s="311"/>
      <c r="AU308" s="312" t="s">
        <v>180</v>
      </c>
      <c r="AV308" s="312" t="s">
        <v>86</v>
      </c>
      <c r="AW308" s="115" t="s">
        <v>81</v>
      </c>
      <c r="AX308" s="115" t="s">
        <v>31</v>
      </c>
      <c r="AY308" s="115" t="s">
        <v>74</v>
      </c>
      <c r="AZ308" s="312" t="s">
        <v>172</v>
      </c>
    </row>
    <row r="309" spans="2:66" s="116" customFormat="1" ht="22.6" customHeight="1" x14ac:dyDescent="0.35">
      <c r="B309" s="315"/>
      <c r="C309" s="316"/>
      <c r="D309" s="316"/>
      <c r="E309" s="317" t="s">
        <v>5</v>
      </c>
      <c r="F309" s="318" t="s">
        <v>404</v>
      </c>
      <c r="G309" s="319"/>
      <c r="H309" s="319"/>
      <c r="I309" s="319"/>
      <c r="J309" s="316"/>
      <c r="K309" s="320">
        <v>1.65</v>
      </c>
      <c r="L309" s="316"/>
      <c r="M309" s="316"/>
      <c r="N309" s="316"/>
      <c r="O309" s="316"/>
      <c r="P309" s="316"/>
      <c r="Q309" s="316"/>
      <c r="S309" s="321"/>
      <c r="U309" s="322"/>
      <c r="V309" s="316"/>
      <c r="W309" s="316"/>
      <c r="X309" s="316"/>
      <c r="Y309" s="316"/>
      <c r="Z309" s="316"/>
      <c r="AA309" s="316"/>
      <c r="AB309" s="323"/>
      <c r="AU309" s="324" t="s">
        <v>180</v>
      </c>
      <c r="AV309" s="324" t="s">
        <v>86</v>
      </c>
      <c r="AW309" s="116" t="s">
        <v>86</v>
      </c>
      <c r="AX309" s="116" t="s">
        <v>31</v>
      </c>
      <c r="AY309" s="116" t="s">
        <v>74</v>
      </c>
      <c r="AZ309" s="324" t="s">
        <v>172</v>
      </c>
    </row>
    <row r="310" spans="2:66" s="116" customFormat="1" ht="22.6" customHeight="1" x14ac:dyDescent="0.35">
      <c r="B310" s="315"/>
      <c r="C310" s="316"/>
      <c r="D310" s="316"/>
      <c r="E310" s="317" t="s">
        <v>5</v>
      </c>
      <c r="F310" s="318" t="s">
        <v>405</v>
      </c>
      <c r="G310" s="319"/>
      <c r="H310" s="319"/>
      <c r="I310" s="319"/>
      <c r="J310" s="316"/>
      <c r="K310" s="320">
        <v>1.2150000000000001</v>
      </c>
      <c r="L310" s="316"/>
      <c r="M310" s="316"/>
      <c r="N310" s="316"/>
      <c r="O310" s="316"/>
      <c r="P310" s="316"/>
      <c r="Q310" s="316"/>
      <c r="S310" s="321"/>
      <c r="U310" s="322"/>
      <c r="V310" s="316"/>
      <c r="W310" s="316"/>
      <c r="X310" s="316"/>
      <c r="Y310" s="316"/>
      <c r="Z310" s="316"/>
      <c r="AA310" s="316"/>
      <c r="AB310" s="323"/>
      <c r="AU310" s="324" t="s">
        <v>180</v>
      </c>
      <c r="AV310" s="324" t="s">
        <v>86</v>
      </c>
      <c r="AW310" s="116" t="s">
        <v>86</v>
      </c>
      <c r="AX310" s="116" t="s">
        <v>31</v>
      </c>
      <c r="AY310" s="116" t="s">
        <v>74</v>
      </c>
      <c r="AZ310" s="324" t="s">
        <v>172</v>
      </c>
    </row>
    <row r="311" spans="2:66" s="117" customFormat="1" ht="22.6" customHeight="1" x14ac:dyDescent="0.35">
      <c r="B311" s="325"/>
      <c r="C311" s="326"/>
      <c r="D311" s="326"/>
      <c r="E311" s="327" t="s">
        <v>5</v>
      </c>
      <c r="F311" s="328" t="s">
        <v>189</v>
      </c>
      <c r="G311" s="329"/>
      <c r="H311" s="329"/>
      <c r="I311" s="329"/>
      <c r="J311" s="326"/>
      <c r="K311" s="330">
        <v>4.9669999999999996</v>
      </c>
      <c r="L311" s="326"/>
      <c r="M311" s="326"/>
      <c r="N311" s="326"/>
      <c r="O311" s="326"/>
      <c r="P311" s="326"/>
      <c r="Q311" s="326"/>
      <c r="S311" s="331"/>
      <c r="U311" s="332"/>
      <c r="V311" s="326"/>
      <c r="W311" s="326"/>
      <c r="X311" s="326"/>
      <c r="Y311" s="326"/>
      <c r="Z311" s="326"/>
      <c r="AA311" s="326"/>
      <c r="AB311" s="333"/>
      <c r="AU311" s="334" t="s">
        <v>180</v>
      </c>
      <c r="AV311" s="334" t="s">
        <v>86</v>
      </c>
      <c r="AW311" s="117" t="s">
        <v>177</v>
      </c>
      <c r="AX311" s="117" t="s">
        <v>31</v>
      </c>
      <c r="AY311" s="117" t="s">
        <v>81</v>
      </c>
      <c r="AZ311" s="334" t="s">
        <v>172</v>
      </c>
    </row>
    <row r="312" spans="2:66" s="113" customFormat="1" ht="29.8" customHeight="1" x14ac:dyDescent="0.35">
      <c r="B312" s="274"/>
      <c r="C312" s="275"/>
      <c r="D312" s="285" t="s">
        <v>138</v>
      </c>
      <c r="E312" s="285"/>
      <c r="F312" s="285"/>
      <c r="G312" s="285"/>
      <c r="H312" s="285"/>
      <c r="I312" s="285"/>
      <c r="J312" s="285"/>
      <c r="K312" s="285"/>
      <c r="L312" s="285"/>
      <c r="M312" s="285"/>
      <c r="N312" s="286">
        <f>BL312</f>
        <v>0</v>
      </c>
      <c r="O312" s="287"/>
      <c r="P312" s="287"/>
      <c r="Q312" s="287"/>
      <c r="S312" s="278"/>
      <c r="U312" s="279"/>
      <c r="V312" s="275"/>
      <c r="W312" s="275"/>
      <c r="X312" s="280">
        <f>SUM(X313:X331)</f>
        <v>24.252027999999996</v>
      </c>
      <c r="Y312" s="275"/>
      <c r="Z312" s="280">
        <f>SUM(Z313:Z331)</f>
        <v>7.104422500000001</v>
      </c>
      <c r="AA312" s="275"/>
      <c r="AB312" s="281">
        <f>SUM(AB313:AB331)</f>
        <v>0</v>
      </c>
      <c r="AS312" s="282" t="s">
        <v>81</v>
      </c>
      <c r="AU312" s="283" t="s">
        <v>73</v>
      </c>
      <c r="AV312" s="283" t="s">
        <v>81</v>
      </c>
      <c r="AZ312" s="282" t="s">
        <v>172</v>
      </c>
      <c r="BL312" s="284">
        <f>SUM(BL313:BL331)</f>
        <v>0</v>
      </c>
    </row>
    <row r="313" spans="2:66" s="112" customFormat="1" ht="22.6" customHeight="1" x14ac:dyDescent="0.35">
      <c r="B313" s="187"/>
      <c r="C313" s="288" t="s">
        <v>406</v>
      </c>
      <c r="D313" s="288" t="s">
        <v>173</v>
      </c>
      <c r="E313" s="289" t="s">
        <v>407</v>
      </c>
      <c r="F313" s="290" t="s">
        <v>408</v>
      </c>
      <c r="G313" s="290"/>
      <c r="H313" s="290"/>
      <c r="I313" s="290"/>
      <c r="J313" s="291" t="s">
        <v>176</v>
      </c>
      <c r="K313" s="292">
        <v>66.278000000000006</v>
      </c>
      <c r="L313" s="293"/>
      <c r="M313" s="293"/>
      <c r="N313" s="294">
        <f>ROUND(L313*K313,2)</f>
        <v>0</v>
      </c>
      <c r="O313" s="294"/>
      <c r="P313" s="294"/>
      <c r="Q313" s="294"/>
      <c r="R313" s="114" t="s">
        <v>2286</v>
      </c>
      <c r="S313" s="192"/>
      <c r="U313" s="295" t="s">
        <v>5</v>
      </c>
      <c r="V313" s="300" t="s">
        <v>39</v>
      </c>
      <c r="W313" s="301">
        <v>2.5999999999999999E-2</v>
      </c>
      <c r="X313" s="301">
        <f>W313*K313</f>
        <v>1.723228</v>
      </c>
      <c r="Y313" s="301">
        <v>0</v>
      </c>
      <c r="Z313" s="301">
        <f>Y313*K313</f>
        <v>0</v>
      </c>
      <c r="AA313" s="301">
        <v>0</v>
      </c>
      <c r="AB313" s="302">
        <f>AA313*K313</f>
        <v>0</v>
      </c>
      <c r="AS313" s="172" t="s">
        <v>177</v>
      </c>
      <c r="AU313" s="172" t="s">
        <v>173</v>
      </c>
      <c r="AV313" s="172" t="s">
        <v>86</v>
      </c>
      <c r="AZ313" s="172" t="s">
        <v>172</v>
      </c>
      <c r="BF313" s="299">
        <f>IF(V313="základní",N313,0)</f>
        <v>0</v>
      </c>
      <c r="BG313" s="299">
        <f>IF(V313="snížená",N313,0)</f>
        <v>0</v>
      </c>
      <c r="BH313" s="299">
        <f>IF(V313="zákl. přenesená",N313,0)</f>
        <v>0</v>
      </c>
      <c r="BI313" s="299">
        <f>IF(V313="sníž. přenesená",N313,0)</f>
        <v>0</v>
      </c>
      <c r="BJ313" s="299">
        <f>IF(V313="nulová",N313,0)</f>
        <v>0</v>
      </c>
      <c r="BK313" s="172" t="s">
        <v>81</v>
      </c>
      <c r="BL313" s="299">
        <f>ROUND(L313*K313,2)</f>
        <v>0</v>
      </c>
      <c r="BM313" s="172" t="s">
        <v>177</v>
      </c>
      <c r="BN313" s="172" t="s">
        <v>409</v>
      </c>
    </row>
    <row r="314" spans="2:66" s="115" customFormat="1" ht="22.6" customHeight="1" x14ac:dyDescent="0.35">
      <c r="B314" s="303"/>
      <c r="C314" s="304"/>
      <c r="D314" s="304"/>
      <c r="E314" s="305" t="s">
        <v>5</v>
      </c>
      <c r="F314" s="306" t="s">
        <v>200</v>
      </c>
      <c r="G314" s="307"/>
      <c r="H314" s="307"/>
      <c r="I314" s="307"/>
      <c r="J314" s="304"/>
      <c r="K314" s="308" t="s">
        <v>5</v>
      </c>
      <c r="L314" s="304"/>
      <c r="M314" s="304"/>
      <c r="N314" s="304"/>
      <c r="O314" s="304"/>
      <c r="P314" s="304"/>
      <c r="Q314" s="304"/>
      <c r="S314" s="309"/>
      <c r="U314" s="310"/>
      <c r="V314" s="304"/>
      <c r="W314" s="304"/>
      <c r="X314" s="304"/>
      <c r="Y314" s="304"/>
      <c r="Z314" s="304"/>
      <c r="AA314" s="304"/>
      <c r="AB314" s="311"/>
      <c r="AU314" s="312" t="s">
        <v>180</v>
      </c>
      <c r="AV314" s="312" t="s">
        <v>86</v>
      </c>
      <c r="AW314" s="115" t="s">
        <v>81</v>
      </c>
      <c r="AX314" s="115" t="s">
        <v>31</v>
      </c>
      <c r="AY314" s="115" t="s">
        <v>74</v>
      </c>
      <c r="AZ314" s="312" t="s">
        <v>172</v>
      </c>
    </row>
    <row r="315" spans="2:66" s="115" customFormat="1" ht="22.6" customHeight="1" x14ac:dyDescent="0.35">
      <c r="B315" s="303"/>
      <c r="C315" s="304"/>
      <c r="D315" s="304"/>
      <c r="E315" s="305" t="s">
        <v>5</v>
      </c>
      <c r="F315" s="313" t="s">
        <v>410</v>
      </c>
      <c r="G315" s="314"/>
      <c r="H315" s="314"/>
      <c r="I315" s="314"/>
      <c r="J315" s="304"/>
      <c r="K315" s="308" t="s">
        <v>5</v>
      </c>
      <c r="L315" s="304"/>
      <c r="M315" s="304"/>
      <c r="N315" s="304"/>
      <c r="O315" s="304"/>
      <c r="P315" s="304"/>
      <c r="Q315" s="304"/>
      <c r="S315" s="309"/>
      <c r="U315" s="310"/>
      <c r="V315" s="304"/>
      <c r="W315" s="304"/>
      <c r="X315" s="304"/>
      <c r="Y315" s="304"/>
      <c r="Z315" s="304"/>
      <c r="AA315" s="304"/>
      <c r="AB315" s="311"/>
      <c r="AU315" s="312" t="s">
        <v>180</v>
      </c>
      <c r="AV315" s="312" t="s">
        <v>86</v>
      </c>
      <c r="AW315" s="115" t="s">
        <v>81</v>
      </c>
      <c r="AX315" s="115" t="s">
        <v>31</v>
      </c>
      <c r="AY315" s="115" t="s">
        <v>74</v>
      </c>
      <c r="AZ315" s="312" t="s">
        <v>172</v>
      </c>
    </row>
    <row r="316" spans="2:66" s="116" customFormat="1" ht="22.6" customHeight="1" x14ac:dyDescent="0.35">
      <c r="B316" s="315"/>
      <c r="C316" s="316"/>
      <c r="D316" s="316"/>
      <c r="E316" s="317" t="s">
        <v>5</v>
      </c>
      <c r="F316" s="318" t="s">
        <v>247</v>
      </c>
      <c r="G316" s="319"/>
      <c r="H316" s="319"/>
      <c r="I316" s="319"/>
      <c r="J316" s="316"/>
      <c r="K316" s="320">
        <v>13.44</v>
      </c>
      <c r="L316" s="316"/>
      <c r="M316" s="316"/>
      <c r="N316" s="316"/>
      <c r="O316" s="316"/>
      <c r="P316" s="316"/>
      <c r="Q316" s="316"/>
      <c r="S316" s="321"/>
      <c r="U316" s="322"/>
      <c r="V316" s="316"/>
      <c r="W316" s="316"/>
      <c r="X316" s="316"/>
      <c r="Y316" s="316"/>
      <c r="Z316" s="316"/>
      <c r="AA316" s="316"/>
      <c r="AB316" s="323"/>
      <c r="AU316" s="324" t="s">
        <v>180</v>
      </c>
      <c r="AV316" s="324" t="s">
        <v>86</v>
      </c>
      <c r="AW316" s="116" t="s">
        <v>86</v>
      </c>
      <c r="AX316" s="116" t="s">
        <v>31</v>
      </c>
      <c r="AY316" s="116" t="s">
        <v>74</v>
      </c>
      <c r="AZ316" s="324" t="s">
        <v>172</v>
      </c>
    </row>
    <row r="317" spans="2:66" s="116" customFormat="1" ht="22.6" customHeight="1" x14ac:dyDescent="0.35">
      <c r="B317" s="315"/>
      <c r="C317" s="316"/>
      <c r="D317" s="316"/>
      <c r="E317" s="317" t="s">
        <v>5</v>
      </c>
      <c r="F317" s="318" t="s">
        <v>248</v>
      </c>
      <c r="G317" s="319"/>
      <c r="H317" s="319"/>
      <c r="I317" s="319"/>
      <c r="J317" s="316"/>
      <c r="K317" s="320">
        <v>5.125</v>
      </c>
      <c r="L317" s="316"/>
      <c r="M317" s="316"/>
      <c r="N317" s="316"/>
      <c r="O317" s="316"/>
      <c r="P317" s="316"/>
      <c r="Q317" s="316"/>
      <c r="S317" s="321"/>
      <c r="U317" s="322"/>
      <c r="V317" s="316"/>
      <c r="W317" s="316"/>
      <c r="X317" s="316"/>
      <c r="Y317" s="316"/>
      <c r="Z317" s="316"/>
      <c r="AA317" s="316"/>
      <c r="AB317" s="323"/>
      <c r="AU317" s="324" t="s">
        <v>180</v>
      </c>
      <c r="AV317" s="324" t="s">
        <v>86</v>
      </c>
      <c r="AW317" s="116" t="s">
        <v>86</v>
      </c>
      <c r="AX317" s="116" t="s">
        <v>31</v>
      </c>
      <c r="AY317" s="116" t="s">
        <v>74</v>
      </c>
      <c r="AZ317" s="324" t="s">
        <v>172</v>
      </c>
    </row>
    <row r="318" spans="2:66" s="116" customFormat="1" ht="22.6" customHeight="1" x14ac:dyDescent="0.35">
      <c r="B318" s="315"/>
      <c r="C318" s="316"/>
      <c r="D318" s="316"/>
      <c r="E318" s="317" t="s">
        <v>5</v>
      </c>
      <c r="F318" s="318" t="s">
        <v>249</v>
      </c>
      <c r="G318" s="319"/>
      <c r="H318" s="319"/>
      <c r="I318" s="319"/>
      <c r="J318" s="316"/>
      <c r="K318" s="320">
        <v>14.574</v>
      </c>
      <c r="L318" s="316"/>
      <c r="M318" s="316"/>
      <c r="N318" s="316"/>
      <c r="O318" s="316"/>
      <c r="P318" s="316"/>
      <c r="Q318" s="316"/>
      <c r="S318" s="321"/>
      <c r="U318" s="322"/>
      <c r="V318" s="316"/>
      <c r="W318" s="316"/>
      <c r="X318" s="316"/>
      <c r="Y318" s="316"/>
      <c r="Z318" s="316"/>
      <c r="AA318" s="316"/>
      <c r="AB318" s="323"/>
      <c r="AU318" s="324" t="s">
        <v>180</v>
      </c>
      <c r="AV318" s="324" t="s">
        <v>86</v>
      </c>
      <c r="AW318" s="116" t="s">
        <v>86</v>
      </c>
      <c r="AX318" s="116" t="s">
        <v>31</v>
      </c>
      <c r="AY318" s="116" t="s">
        <v>74</v>
      </c>
      <c r="AZ318" s="324" t="s">
        <v>172</v>
      </c>
    </row>
    <row r="319" spans="2:66" s="119" customFormat="1" ht="22.6" customHeight="1" x14ac:dyDescent="0.35">
      <c r="B319" s="344"/>
      <c r="C319" s="345"/>
      <c r="D319" s="345"/>
      <c r="E319" s="346" t="s">
        <v>5</v>
      </c>
      <c r="F319" s="347" t="s">
        <v>250</v>
      </c>
      <c r="G319" s="348"/>
      <c r="H319" s="348"/>
      <c r="I319" s="348"/>
      <c r="J319" s="345"/>
      <c r="K319" s="349">
        <v>33.139000000000003</v>
      </c>
      <c r="L319" s="345"/>
      <c r="M319" s="345"/>
      <c r="N319" s="345"/>
      <c r="O319" s="345"/>
      <c r="P319" s="345"/>
      <c r="Q319" s="345"/>
      <c r="S319" s="350"/>
      <c r="U319" s="351"/>
      <c r="V319" s="345"/>
      <c r="W319" s="345"/>
      <c r="X319" s="345"/>
      <c r="Y319" s="345"/>
      <c r="Z319" s="345"/>
      <c r="AA319" s="345"/>
      <c r="AB319" s="352"/>
      <c r="AU319" s="353" t="s">
        <v>180</v>
      </c>
      <c r="AV319" s="353" t="s">
        <v>86</v>
      </c>
      <c r="AW319" s="119" t="s">
        <v>190</v>
      </c>
      <c r="AX319" s="119" t="s">
        <v>31</v>
      </c>
      <c r="AY319" s="119" t="s">
        <v>74</v>
      </c>
      <c r="AZ319" s="353" t="s">
        <v>172</v>
      </c>
    </row>
    <row r="320" spans="2:66" s="116" customFormat="1" ht="22.6" customHeight="1" x14ac:dyDescent="0.35">
      <c r="B320" s="315"/>
      <c r="C320" s="316"/>
      <c r="D320" s="316"/>
      <c r="E320" s="317" t="s">
        <v>5</v>
      </c>
      <c r="F320" s="318" t="s">
        <v>411</v>
      </c>
      <c r="G320" s="319"/>
      <c r="H320" s="319"/>
      <c r="I320" s="319"/>
      <c r="J320" s="316"/>
      <c r="K320" s="320">
        <v>33.139000000000003</v>
      </c>
      <c r="L320" s="316"/>
      <c r="M320" s="316"/>
      <c r="N320" s="316"/>
      <c r="O320" s="316"/>
      <c r="P320" s="316"/>
      <c r="Q320" s="316"/>
      <c r="S320" s="321"/>
      <c r="U320" s="322"/>
      <c r="V320" s="316"/>
      <c r="W320" s="316"/>
      <c r="X320" s="316"/>
      <c r="Y320" s="316"/>
      <c r="Z320" s="316"/>
      <c r="AA320" s="316"/>
      <c r="AB320" s="323"/>
      <c r="AU320" s="324" t="s">
        <v>180</v>
      </c>
      <c r="AV320" s="324" t="s">
        <v>86</v>
      </c>
      <c r="AW320" s="116" t="s">
        <v>86</v>
      </c>
      <c r="AX320" s="116" t="s">
        <v>31</v>
      </c>
      <c r="AY320" s="116" t="s">
        <v>74</v>
      </c>
      <c r="AZ320" s="324" t="s">
        <v>172</v>
      </c>
    </row>
    <row r="321" spans="2:66" s="117" customFormat="1" ht="22.6" customHeight="1" x14ac:dyDescent="0.35">
      <c r="B321" s="325"/>
      <c r="C321" s="326"/>
      <c r="D321" s="326"/>
      <c r="E321" s="327" t="s">
        <v>5</v>
      </c>
      <c r="F321" s="328" t="s">
        <v>189</v>
      </c>
      <c r="G321" s="329"/>
      <c r="H321" s="329"/>
      <c r="I321" s="329"/>
      <c r="J321" s="326"/>
      <c r="K321" s="330">
        <v>66.278000000000006</v>
      </c>
      <c r="L321" s="326"/>
      <c r="M321" s="326"/>
      <c r="N321" s="326"/>
      <c r="O321" s="326"/>
      <c r="P321" s="326"/>
      <c r="Q321" s="326"/>
      <c r="S321" s="331"/>
      <c r="U321" s="332"/>
      <c r="V321" s="326"/>
      <c r="W321" s="326"/>
      <c r="X321" s="326"/>
      <c r="Y321" s="326"/>
      <c r="Z321" s="326"/>
      <c r="AA321" s="326"/>
      <c r="AB321" s="333"/>
      <c r="AU321" s="334" t="s">
        <v>180</v>
      </c>
      <c r="AV321" s="334" t="s">
        <v>86</v>
      </c>
      <c r="AW321" s="117" t="s">
        <v>177</v>
      </c>
      <c r="AX321" s="117" t="s">
        <v>31</v>
      </c>
      <c r="AY321" s="117" t="s">
        <v>81</v>
      </c>
      <c r="AZ321" s="334" t="s">
        <v>172</v>
      </c>
    </row>
    <row r="322" spans="2:66" s="112" customFormat="1" ht="31.6" customHeight="1" x14ac:dyDescent="0.35">
      <c r="B322" s="187"/>
      <c r="C322" s="288" t="s">
        <v>412</v>
      </c>
      <c r="D322" s="288" t="s">
        <v>173</v>
      </c>
      <c r="E322" s="289" t="s">
        <v>413</v>
      </c>
      <c r="F322" s="290" t="s">
        <v>414</v>
      </c>
      <c r="G322" s="290"/>
      <c r="H322" s="290"/>
      <c r="I322" s="290"/>
      <c r="J322" s="291" t="s">
        <v>176</v>
      </c>
      <c r="K322" s="292">
        <v>31.29</v>
      </c>
      <c r="L322" s="293"/>
      <c r="M322" s="293"/>
      <c r="N322" s="294">
        <f>ROUND(L322*K322,2)</f>
        <v>0</v>
      </c>
      <c r="O322" s="294"/>
      <c r="P322" s="294"/>
      <c r="Q322" s="294"/>
      <c r="R322" s="114" t="s">
        <v>2286</v>
      </c>
      <c r="S322" s="192"/>
      <c r="U322" s="295" t="s">
        <v>5</v>
      </c>
      <c r="V322" s="300" t="s">
        <v>39</v>
      </c>
      <c r="W322" s="301">
        <v>0.72</v>
      </c>
      <c r="X322" s="301">
        <f>W322*K322</f>
        <v>22.528799999999997</v>
      </c>
      <c r="Y322" s="301">
        <v>8.4250000000000005E-2</v>
      </c>
      <c r="Z322" s="301">
        <f>Y322*K322</f>
        <v>2.6361825000000003</v>
      </c>
      <c r="AA322" s="301">
        <v>0</v>
      </c>
      <c r="AB322" s="302">
        <f>AA322*K322</f>
        <v>0</v>
      </c>
      <c r="AS322" s="172" t="s">
        <v>177</v>
      </c>
      <c r="AU322" s="172" t="s">
        <v>173</v>
      </c>
      <c r="AV322" s="172" t="s">
        <v>86</v>
      </c>
      <c r="AZ322" s="172" t="s">
        <v>172</v>
      </c>
      <c r="BF322" s="299">
        <f>IF(V322="základní",N322,0)</f>
        <v>0</v>
      </c>
      <c r="BG322" s="299">
        <f>IF(V322="snížená",N322,0)</f>
        <v>0</v>
      </c>
      <c r="BH322" s="299">
        <f>IF(V322="zákl. přenesená",N322,0)</f>
        <v>0</v>
      </c>
      <c r="BI322" s="299">
        <f>IF(V322="sníž. přenesená",N322,0)</f>
        <v>0</v>
      </c>
      <c r="BJ322" s="299">
        <f>IF(V322="nulová",N322,0)</f>
        <v>0</v>
      </c>
      <c r="BK322" s="172" t="s">
        <v>81</v>
      </c>
      <c r="BL322" s="299">
        <f>ROUND(L322*K322,2)</f>
        <v>0</v>
      </c>
      <c r="BM322" s="172" t="s">
        <v>177</v>
      </c>
      <c r="BN322" s="172" t="s">
        <v>415</v>
      </c>
    </row>
    <row r="323" spans="2:66" s="115" customFormat="1" ht="22.6" customHeight="1" x14ac:dyDescent="0.35">
      <c r="B323" s="303"/>
      <c r="C323" s="304"/>
      <c r="D323" s="304"/>
      <c r="E323" s="305" t="s">
        <v>5</v>
      </c>
      <c r="F323" s="306" t="s">
        <v>200</v>
      </c>
      <c r="G323" s="307"/>
      <c r="H323" s="307"/>
      <c r="I323" s="307"/>
      <c r="J323" s="304"/>
      <c r="K323" s="308" t="s">
        <v>5</v>
      </c>
      <c r="L323" s="304"/>
      <c r="M323" s="304"/>
      <c r="N323" s="304"/>
      <c r="O323" s="304"/>
      <c r="P323" s="304"/>
      <c r="Q323" s="304"/>
      <c r="S323" s="309"/>
      <c r="U323" s="310"/>
      <c r="V323" s="304"/>
      <c r="W323" s="304"/>
      <c r="X323" s="304"/>
      <c r="Y323" s="304"/>
      <c r="Z323" s="304"/>
      <c r="AA323" s="304"/>
      <c r="AB323" s="311"/>
      <c r="AU323" s="312" t="s">
        <v>180</v>
      </c>
      <c r="AV323" s="312" t="s">
        <v>86</v>
      </c>
      <c r="AW323" s="115" t="s">
        <v>81</v>
      </c>
      <c r="AX323" s="115" t="s">
        <v>31</v>
      </c>
      <c r="AY323" s="115" t="s">
        <v>74</v>
      </c>
      <c r="AZ323" s="312" t="s">
        <v>172</v>
      </c>
    </row>
    <row r="324" spans="2:66" s="115" customFormat="1" ht="22.6" customHeight="1" x14ac:dyDescent="0.35">
      <c r="B324" s="303"/>
      <c r="C324" s="304"/>
      <c r="D324" s="304"/>
      <c r="E324" s="305" t="s">
        <v>5</v>
      </c>
      <c r="F324" s="313" t="s">
        <v>416</v>
      </c>
      <c r="G324" s="314"/>
      <c r="H324" s="314"/>
      <c r="I324" s="314"/>
      <c r="J324" s="304"/>
      <c r="K324" s="308" t="s">
        <v>5</v>
      </c>
      <c r="L324" s="304"/>
      <c r="M324" s="304"/>
      <c r="N324" s="304"/>
      <c r="O324" s="304"/>
      <c r="P324" s="304"/>
      <c r="Q324" s="304"/>
      <c r="S324" s="309"/>
      <c r="U324" s="310"/>
      <c r="V324" s="304"/>
      <c r="W324" s="304"/>
      <c r="X324" s="304"/>
      <c r="Y324" s="304"/>
      <c r="Z324" s="304"/>
      <c r="AA324" s="304"/>
      <c r="AB324" s="311"/>
      <c r="AU324" s="312" t="s">
        <v>180</v>
      </c>
      <c r="AV324" s="312" t="s">
        <v>86</v>
      </c>
      <c r="AW324" s="115" t="s">
        <v>81</v>
      </c>
      <c r="AX324" s="115" t="s">
        <v>31</v>
      </c>
      <c r="AY324" s="115" t="s">
        <v>74</v>
      </c>
      <c r="AZ324" s="312" t="s">
        <v>172</v>
      </c>
    </row>
    <row r="325" spans="2:66" s="116" customFormat="1" ht="22.6" customHeight="1" x14ac:dyDescent="0.35">
      <c r="B325" s="315"/>
      <c r="C325" s="316"/>
      <c r="D325" s="316"/>
      <c r="E325" s="317" t="s">
        <v>5</v>
      </c>
      <c r="F325" s="318" t="s">
        <v>417</v>
      </c>
      <c r="G325" s="319"/>
      <c r="H325" s="319"/>
      <c r="I325" s="319"/>
      <c r="J325" s="316"/>
      <c r="K325" s="320">
        <v>12.6</v>
      </c>
      <c r="L325" s="316"/>
      <c r="M325" s="316"/>
      <c r="N325" s="316"/>
      <c r="O325" s="316"/>
      <c r="P325" s="316"/>
      <c r="Q325" s="316"/>
      <c r="S325" s="321"/>
      <c r="U325" s="322"/>
      <c r="V325" s="316"/>
      <c r="W325" s="316"/>
      <c r="X325" s="316"/>
      <c r="Y325" s="316"/>
      <c r="Z325" s="316"/>
      <c r="AA325" s="316"/>
      <c r="AB325" s="323"/>
      <c r="AU325" s="324" t="s">
        <v>180</v>
      </c>
      <c r="AV325" s="324" t="s">
        <v>86</v>
      </c>
      <c r="AW325" s="116" t="s">
        <v>86</v>
      </c>
      <c r="AX325" s="116" t="s">
        <v>31</v>
      </c>
      <c r="AY325" s="116" t="s">
        <v>74</v>
      </c>
      <c r="AZ325" s="324" t="s">
        <v>172</v>
      </c>
    </row>
    <row r="326" spans="2:66" s="116" customFormat="1" ht="22.6" customHeight="1" x14ac:dyDescent="0.35">
      <c r="B326" s="315"/>
      <c r="C326" s="316"/>
      <c r="D326" s="316"/>
      <c r="E326" s="317" t="s">
        <v>5</v>
      </c>
      <c r="F326" s="318" t="s">
        <v>418</v>
      </c>
      <c r="G326" s="319"/>
      <c r="H326" s="319"/>
      <c r="I326" s="319"/>
      <c r="J326" s="316"/>
      <c r="K326" s="320">
        <v>4.8099999999999996</v>
      </c>
      <c r="L326" s="316"/>
      <c r="M326" s="316"/>
      <c r="N326" s="316"/>
      <c r="O326" s="316"/>
      <c r="P326" s="316"/>
      <c r="Q326" s="316"/>
      <c r="S326" s="321"/>
      <c r="U326" s="322"/>
      <c r="V326" s="316"/>
      <c r="W326" s="316"/>
      <c r="X326" s="316"/>
      <c r="Y326" s="316"/>
      <c r="Z326" s="316"/>
      <c r="AA326" s="316"/>
      <c r="AB326" s="323"/>
      <c r="AU326" s="324" t="s">
        <v>180</v>
      </c>
      <c r="AV326" s="324" t="s">
        <v>86</v>
      </c>
      <c r="AW326" s="116" t="s">
        <v>86</v>
      </c>
      <c r="AX326" s="116" t="s">
        <v>31</v>
      </c>
      <c r="AY326" s="116" t="s">
        <v>74</v>
      </c>
      <c r="AZ326" s="324" t="s">
        <v>172</v>
      </c>
    </row>
    <row r="327" spans="2:66" s="116" customFormat="1" ht="22.6" customHeight="1" x14ac:dyDescent="0.35">
      <c r="B327" s="315"/>
      <c r="C327" s="316"/>
      <c r="D327" s="316"/>
      <c r="E327" s="317" t="s">
        <v>5</v>
      </c>
      <c r="F327" s="318" t="s">
        <v>419</v>
      </c>
      <c r="G327" s="319"/>
      <c r="H327" s="319"/>
      <c r="I327" s="319"/>
      <c r="J327" s="316"/>
      <c r="K327" s="320">
        <v>13.88</v>
      </c>
      <c r="L327" s="316"/>
      <c r="M327" s="316"/>
      <c r="N327" s="316"/>
      <c r="O327" s="316"/>
      <c r="P327" s="316"/>
      <c r="Q327" s="316"/>
      <c r="S327" s="321"/>
      <c r="U327" s="322"/>
      <c r="V327" s="316"/>
      <c r="W327" s="316"/>
      <c r="X327" s="316"/>
      <c r="Y327" s="316"/>
      <c r="Z327" s="316"/>
      <c r="AA327" s="316"/>
      <c r="AB327" s="323"/>
      <c r="AU327" s="324" t="s">
        <v>180</v>
      </c>
      <c r="AV327" s="324" t="s">
        <v>86</v>
      </c>
      <c r="AW327" s="116" t="s">
        <v>86</v>
      </c>
      <c r="AX327" s="116" t="s">
        <v>31</v>
      </c>
      <c r="AY327" s="116" t="s">
        <v>74</v>
      </c>
      <c r="AZ327" s="324" t="s">
        <v>172</v>
      </c>
    </row>
    <row r="328" spans="2:66" s="117" customFormat="1" ht="22.6" customHeight="1" x14ac:dyDescent="0.35">
      <c r="B328" s="325"/>
      <c r="C328" s="326"/>
      <c r="D328" s="326"/>
      <c r="E328" s="327" t="s">
        <v>5</v>
      </c>
      <c r="F328" s="328" t="s">
        <v>189</v>
      </c>
      <c r="G328" s="329"/>
      <c r="H328" s="329"/>
      <c r="I328" s="329"/>
      <c r="J328" s="326"/>
      <c r="K328" s="330">
        <v>31.29</v>
      </c>
      <c r="L328" s="326"/>
      <c r="M328" s="326"/>
      <c r="N328" s="326"/>
      <c r="O328" s="326"/>
      <c r="P328" s="326"/>
      <c r="Q328" s="326"/>
      <c r="S328" s="331"/>
      <c r="U328" s="332"/>
      <c r="V328" s="326"/>
      <c r="W328" s="326"/>
      <c r="X328" s="326"/>
      <c r="Y328" s="326"/>
      <c r="Z328" s="326"/>
      <c r="AA328" s="326"/>
      <c r="AB328" s="333"/>
      <c r="AU328" s="334" t="s">
        <v>180</v>
      </c>
      <c r="AV328" s="334" t="s">
        <v>86</v>
      </c>
      <c r="AW328" s="117" t="s">
        <v>177</v>
      </c>
      <c r="AX328" s="117" t="s">
        <v>31</v>
      </c>
      <c r="AY328" s="117" t="s">
        <v>81</v>
      </c>
      <c r="AZ328" s="334" t="s">
        <v>172</v>
      </c>
    </row>
    <row r="329" spans="2:66" s="112" customFormat="1" ht="22.6" customHeight="1" x14ac:dyDescent="0.35">
      <c r="B329" s="187"/>
      <c r="C329" s="337" t="s">
        <v>420</v>
      </c>
      <c r="D329" s="337" t="s">
        <v>238</v>
      </c>
      <c r="E329" s="338" t="s">
        <v>421</v>
      </c>
      <c r="F329" s="339" t="s">
        <v>422</v>
      </c>
      <c r="G329" s="339"/>
      <c r="H329" s="339"/>
      <c r="I329" s="339"/>
      <c r="J329" s="340" t="s">
        <v>176</v>
      </c>
      <c r="K329" s="341">
        <v>31.916</v>
      </c>
      <c r="L329" s="342"/>
      <c r="M329" s="342"/>
      <c r="N329" s="343">
        <f>ROUND(L329*K329,2)</f>
        <v>0</v>
      </c>
      <c r="O329" s="294"/>
      <c r="P329" s="294"/>
      <c r="Q329" s="294"/>
      <c r="R329" s="118" t="s">
        <v>5</v>
      </c>
      <c r="S329" s="192"/>
      <c r="U329" s="295" t="s">
        <v>5</v>
      </c>
      <c r="V329" s="300" t="s">
        <v>39</v>
      </c>
      <c r="W329" s="301">
        <v>0</v>
      </c>
      <c r="X329" s="301">
        <f>W329*K329</f>
        <v>0</v>
      </c>
      <c r="Y329" s="301">
        <v>0.14000000000000001</v>
      </c>
      <c r="Z329" s="301">
        <f>Y329*K329</f>
        <v>4.4682400000000007</v>
      </c>
      <c r="AA329" s="301">
        <v>0</v>
      </c>
      <c r="AB329" s="302">
        <f>AA329*K329</f>
        <v>0</v>
      </c>
      <c r="AS329" s="172" t="s">
        <v>224</v>
      </c>
      <c r="AU329" s="172" t="s">
        <v>238</v>
      </c>
      <c r="AV329" s="172" t="s">
        <v>86</v>
      </c>
      <c r="AZ329" s="172" t="s">
        <v>172</v>
      </c>
      <c r="BF329" s="299">
        <f>IF(V329="základní",N329,0)</f>
        <v>0</v>
      </c>
      <c r="BG329" s="299">
        <f>IF(V329="snížená",N329,0)</f>
        <v>0</v>
      </c>
      <c r="BH329" s="299">
        <f>IF(V329="zákl. přenesená",N329,0)</f>
        <v>0</v>
      </c>
      <c r="BI329" s="299">
        <f>IF(V329="sníž. přenesená",N329,0)</f>
        <v>0</v>
      </c>
      <c r="BJ329" s="299">
        <f>IF(V329="nulová",N329,0)</f>
        <v>0</v>
      </c>
      <c r="BK329" s="172" t="s">
        <v>81</v>
      </c>
      <c r="BL329" s="299">
        <f>ROUND(L329*K329,2)</f>
        <v>0</v>
      </c>
      <c r="BM329" s="172" t="s">
        <v>177</v>
      </c>
      <c r="BN329" s="172" t="s">
        <v>423</v>
      </c>
    </row>
    <row r="330" spans="2:66" s="112" customFormat="1" ht="22.6" customHeight="1" x14ac:dyDescent="0.35">
      <c r="B330" s="187"/>
      <c r="C330" s="188"/>
      <c r="D330" s="188"/>
      <c r="E330" s="188"/>
      <c r="F330" s="354" t="s">
        <v>424</v>
      </c>
      <c r="G330" s="355"/>
      <c r="H330" s="355"/>
      <c r="I330" s="355"/>
      <c r="J330" s="188"/>
      <c r="K330" s="188"/>
      <c r="L330" s="188"/>
      <c r="M330" s="188"/>
      <c r="N330" s="188"/>
      <c r="O330" s="188"/>
      <c r="P330" s="188"/>
      <c r="Q330" s="188"/>
      <c r="S330" s="192"/>
      <c r="U330" s="356"/>
      <c r="V330" s="188"/>
      <c r="W330" s="188"/>
      <c r="X330" s="188"/>
      <c r="Y330" s="188"/>
      <c r="Z330" s="188"/>
      <c r="AA330" s="188"/>
      <c r="AB330" s="357"/>
      <c r="AU330" s="172" t="s">
        <v>326</v>
      </c>
      <c r="AV330" s="172" t="s">
        <v>86</v>
      </c>
    </row>
    <row r="331" spans="2:66" s="116" customFormat="1" ht="22.6" customHeight="1" x14ac:dyDescent="0.35">
      <c r="B331" s="315"/>
      <c r="C331" s="316"/>
      <c r="D331" s="316"/>
      <c r="E331" s="317" t="s">
        <v>5</v>
      </c>
      <c r="F331" s="318" t="s">
        <v>425</v>
      </c>
      <c r="G331" s="319"/>
      <c r="H331" s="319"/>
      <c r="I331" s="319"/>
      <c r="J331" s="316"/>
      <c r="K331" s="320">
        <v>31.916</v>
      </c>
      <c r="L331" s="316"/>
      <c r="M331" s="316"/>
      <c r="N331" s="316"/>
      <c r="O331" s="316"/>
      <c r="P331" s="316"/>
      <c r="Q331" s="316"/>
      <c r="S331" s="321"/>
      <c r="U331" s="322"/>
      <c r="V331" s="316"/>
      <c r="W331" s="316"/>
      <c r="X331" s="316"/>
      <c r="Y331" s="316"/>
      <c r="Z331" s="316"/>
      <c r="AA331" s="316"/>
      <c r="AB331" s="323"/>
      <c r="AU331" s="324" t="s">
        <v>180</v>
      </c>
      <c r="AV331" s="324" t="s">
        <v>86</v>
      </c>
      <c r="AW331" s="116" t="s">
        <v>86</v>
      </c>
      <c r="AX331" s="116" t="s">
        <v>31</v>
      </c>
      <c r="AY331" s="116" t="s">
        <v>81</v>
      </c>
      <c r="AZ331" s="324" t="s">
        <v>172</v>
      </c>
    </row>
    <row r="332" spans="2:66" s="113" customFormat="1" ht="29.8" customHeight="1" x14ac:dyDescent="0.35">
      <c r="B332" s="274"/>
      <c r="C332" s="275"/>
      <c r="D332" s="285" t="s">
        <v>139</v>
      </c>
      <c r="E332" s="285"/>
      <c r="F332" s="285"/>
      <c r="G332" s="285"/>
      <c r="H332" s="285"/>
      <c r="I332" s="285"/>
      <c r="J332" s="285"/>
      <c r="K332" s="285"/>
      <c r="L332" s="285"/>
      <c r="M332" s="285"/>
      <c r="N332" s="286">
        <f>BL332</f>
        <v>0</v>
      </c>
      <c r="O332" s="287"/>
      <c r="P332" s="287"/>
      <c r="Q332" s="287"/>
      <c r="S332" s="278"/>
      <c r="U332" s="279"/>
      <c r="V332" s="275"/>
      <c r="W332" s="275"/>
      <c r="X332" s="280">
        <f>SUM(X333:X964)</f>
        <v>1426.4004120000002</v>
      </c>
      <c r="Y332" s="275"/>
      <c r="Z332" s="280">
        <f>SUM(Z333:Z964)</f>
        <v>88.52134706999999</v>
      </c>
      <c r="AA332" s="275"/>
      <c r="AB332" s="281">
        <f>SUM(AB333:AB964)</f>
        <v>0</v>
      </c>
      <c r="AS332" s="282" t="s">
        <v>81</v>
      </c>
      <c r="AU332" s="283" t="s">
        <v>73</v>
      </c>
      <c r="AV332" s="283" t="s">
        <v>81</v>
      </c>
      <c r="AZ332" s="282" t="s">
        <v>172</v>
      </c>
      <c r="BL332" s="284">
        <f>SUM(BL333:BL964)</f>
        <v>0</v>
      </c>
    </row>
    <row r="333" spans="2:66" s="112" customFormat="1" ht="31.6" customHeight="1" x14ac:dyDescent="0.35">
      <c r="B333" s="187"/>
      <c r="C333" s="288" t="s">
        <v>426</v>
      </c>
      <c r="D333" s="288" t="s">
        <v>173</v>
      </c>
      <c r="E333" s="289" t="s">
        <v>427</v>
      </c>
      <c r="F333" s="290" t="s">
        <v>428</v>
      </c>
      <c r="G333" s="290"/>
      <c r="H333" s="290"/>
      <c r="I333" s="290"/>
      <c r="J333" s="291" t="s">
        <v>176</v>
      </c>
      <c r="K333" s="292">
        <v>795.1</v>
      </c>
      <c r="L333" s="293"/>
      <c r="M333" s="293"/>
      <c r="N333" s="294">
        <f>ROUND(L333*K333,2)</f>
        <v>0</v>
      </c>
      <c r="O333" s="294"/>
      <c r="P333" s="294"/>
      <c r="Q333" s="294"/>
      <c r="R333" s="114" t="s">
        <v>2286</v>
      </c>
      <c r="S333" s="192"/>
      <c r="U333" s="295" t="s">
        <v>5</v>
      </c>
      <c r="V333" s="300" t="s">
        <v>39</v>
      </c>
      <c r="W333" s="301">
        <v>0.252</v>
      </c>
      <c r="X333" s="301">
        <f>W333*K333</f>
        <v>200.36520000000002</v>
      </c>
      <c r="Y333" s="301">
        <v>5.7000000000000002E-3</v>
      </c>
      <c r="Z333" s="301">
        <f>Y333*K333</f>
        <v>4.53207</v>
      </c>
      <c r="AA333" s="301">
        <v>0</v>
      </c>
      <c r="AB333" s="302">
        <f>AA333*K333</f>
        <v>0</v>
      </c>
      <c r="AS333" s="172" t="s">
        <v>177</v>
      </c>
      <c r="AU333" s="172" t="s">
        <v>173</v>
      </c>
      <c r="AV333" s="172" t="s">
        <v>86</v>
      </c>
      <c r="AZ333" s="172" t="s">
        <v>172</v>
      </c>
      <c r="BF333" s="299">
        <f>IF(V333="základní",N333,0)</f>
        <v>0</v>
      </c>
      <c r="BG333" s="299">
        <f>IF(V333="snížená",N333,0)</f>
        <v>0</v>
      </c>
      <c r="BH333" s="299">
        <f>IF(V333="zákl. přenesená",N333,0)</f>
        <v>0</v>
      </c>
      <c r="BI333" s="299">
        <f>IF(V333="sníž. přenesená",N333,0)</f>
        <v>0</v>
      </c>
      <c r="BJ333" s="299">
        <f>IF(V333="nulová",N333,0)</f>
        <v>0</v>
      </c>
      <c r="BK333" s="172" t="s">
        <v>81</v>
      </c>
      <c r="BL333" s="299">
        <f>ROUND(L333*K333,2)</f>
        <v>0</v>
      </c>
      <c r="BM333" s="172" t="s">
        <v>177</v>
      </c>
      <c r="BN333" s="172" t="s">
        <v>429</v>
      </c>
    </row>
    <row r="334" spans="2:66" s="115" customFormat="1" ht="22.6" customHeight="1" x14ac:dyDescent="0.35">
      <c r="B334" s="303"/>
      <c r="C334" s="304"/>
      <c r="D334" s="304"/>
      <c r="E334" s="305" t="s">
        <v>5</v>
      </c>
      <c r="F334" s="306" t="s">
        <v>235</v>
      </c>
      <c r="G334" s="307"/>
      <c r="H334" s="307"/>
      <c r="I334" s="307"/>
      <c r="J334" s="304"/>
      <c r="K334" s="308" t="s">
        <v>5</v>
      </c>
      <c r="L334" s="304"/>
      <c r="M334" s="304"/>
      <c r="N334" s="304"/>
      <c r="O334" s="304"/>
      <c r="P334" s="304"/>
      <c r="Q334" s="304"/>
      <c r="S334" s="309"/>
      <c r="U334" s="310"/>
      <c r="V334" s="304"/>
      <c r="W334" s="304"/>
      <c r="X334" s="304"/>
      <c r="Y334" s="304"/>
      <c r="Z334" s="304"/>
      <c r="AA334" s="304"/>
      <c r="AB334" s="311"/>
      <c r="AU334" s="312" t="s">
        <v>180</v>
      </c>
      <c r="AV334" s="312" t="s">
        <v>86</v>
      </c>
      <c r="AW334" s="115" t="s">
        <v>81</v>
      </c>
      <c r="AX334" s="115" t="s">
        <v>31</v>
      </c>
      <c r="AY334" s="115" t="s">
        <v>74</v>
      </c>
      <c r="AZ334" s="312" t="s">
        <v>172</v>
      </c>
    </row>
    <row r="335" spans="2:66" s="115" customFormat="1" ht="22.6" customHeight="1" x14ac:dyDescent="0.35">
      <c r="B335" s="303"/>
      <c r="C335" s="304"/>
      <c r="D335" s="304"/>
      <c r="E335" s="305" t="s">
        <v>5</v>
      </c>
      <c r="F335" s="313" t="s">
        <v>430</v>
      </c>
      <c r="G335" s="314"/>
      <c r="H335" s="314"/>
      <c r="I335" s="314"/>
      <c r="J335" s="304"/>
      <c r="K335" s="308" t="s">
        <v>5</v>
      </c>
      <c r="L335" s="304"/>
      <c r="M335" s="304"/>
      <c r="N335" s="304"/>
      <c r="O335" s="304"/>
      <c r="P335" s="304"/>
      <c r="Q335" s="304"/>
      <c r="S335" s="309"/>
      <c r="U335" s="310"/>
      <c r="V335" s="304"/>
      <c r="W335" s="304"/>
      <c r="X335" s="304"/>
      <c r="Y335" s="304"/>
      <c r="Z335" s="304"/>
      <c r="AA335" s="304"/>
      <c r="AB335" s="311"/>
      <c r="AU335" s="312" t="s">
        <v>180</v>
      </c>
      <c r="AV335" s="312" t="s">
        <v>86</v>
      </c>
      <c r="AW335" s="115" t="s">
        <v>81</v>
      </c>
      <c r="AX335" s="115" t="s">
        <v>31</v>
      </c>
      <c r="AY335" s="115" t="s">
        <v>74</v>
      </c>
      <c r="AZ335" s="312" t="s">
        <v>172</v>
      </c>
    </row>
    <row r="336" spans="2:66" s="116" customFormat="1" ht="22.6" customHeight="1" x14ac:dyDescent="0.35">
      <c r="B336" s="315"/>
      <c r="C336" s="316"/>
      <c r="D336" s="316"/>
      <c r="E336" s="317" t="s">
        <v>5</v>
      </c>
      <c r="F336" s="318" t="s">
        <v>431</v>
      </c>
      <c r="G336" s="319"/>
      <c r="H336" s="319"/>
      <c r="I336" s="319"/>
      <c r="J336" s="316"/>
      <c r="K336" s="320">
        <v>163.4</v>
      </c>
      <c r="L336" s="316"/>
      <c r="M336" s="316"/>
      <c r="N336" s="316"/>
      <c r="O336" s="316"/>
      <c r="P336" s="316"/>
      <c r="Q336" s="316"/>
      <c r="S336" s="321"/>
      <c r="U336" s="322"/>
      <c r="V336" s="316"/>
      <c r="W336" s="316"/>
      <c r="X336" s="316"/>
      <c r="Y336" s="316"/>
      <c r="Z336" s="316"/>
      <c r="AA336" s="316"/>
      <c r="AB336" s="323"/>
      <c r="AU336" s="324" t="s">
        <v>180</v>
      </c>
      <c r="AV336" s="324" t="s">
        <v>86</v>
      </c>
      <c r="AW336" s="116" t="s">
        <v>86</v>
      </c>
      <c r="AX336" s="116" t="s">
        <v>31</v>
      </c>
      <c r="AY336" s="116" t="s">
        <v>74</v>
      </c>
      <c r="AZ336" s="324" t="s">
        <v>172</v>
      </c>
    </row>
    <row r="337" spans="2:66" s="116" customFormat="1" ht="22.6" customHeight="1" x14ac:dyDescent="0.35">
      <c r="B337" s="315"/>
      <c r="C337" s="316"/>
      <c r="D337" s="316"/>
      <c r="E337" s="317" t="s">
        <v>5</v>
      </c>
      <c r="F337" s="318" t="s">
        <v>432</v>
      </c>
      <c r="G337" s="319"/>
      <c r="H337" s="319"/>
      <c r="I337" s="319"/>
      <c r="J337" s="316"/>
      <c r="K337" s="320">
        <v>213.6</v>
      </c>
      <c r="L337" s="316"/>
      <c r="M337" s="316"/>
      <c r="N337" s="316"/>
      <c r="O337" s="316"/>
      <c r="P337" s="316"/>
      <c r="Q337" s="316"/>
      <c r="S337" s="321"/>
      <c r="U337" s="322"/>
      <c r="V337" s="316"/>
      <c r="W337" s="316"/>
      <c r="X337" s="316"/>
      <c r="Y337" s="316"/>
      <c r="Z337" s="316"/>
      <c r="AA337" s="316"/>
      <c r="AB337" s="323"/>
      <c r="AU337" s="324" t="s">
        <v>180</v>
      </c>
      <c r="AV337" s="324" t="s">
        <v>86</v>
      </c>
      <c r="AW337" s="116" t="s">
        <v>86</v>
      </c>
      <c r="AX337" s="116" t="s">
        <v>31</v>
      </c>
      <c r="AY337" s="116" t="s">
        <v>74</v>
      </c>
      <c r="AZ337" s="324" t="s">
        <v>172</v>
      </c>
    </row>
    <row r="338" spans="2:66" s="116" customFormat="1" ht="22.6" customHeight="1" x14ac:dyDescent="0.35">
      <c r="B338" s="315"/>
      <c r="C338" s="316"/>
      <c r="D338" s="316"/>
      <c r="E338" s="317" t="s">
        <v>5</v>
      </c>
      <c r="F338" s="318" t="s">
        <v>433</v>
      </c>
      <c r="G338" s="319"/>
      <c r="H338" s="319"/>
      <c r="I338" s="319"/>
      <c r="J338" s="316"/>
      <c r="K338" s="320">
        <v>118.7</v>
      </c>
      <c r="L338" s="316"/>
      <c r="M338" s="316"/>
      <c r="N338" s="316"/>
      <c r="O338" s="316"/>
      <c r="P338" s="316"/>
      <c r="Q338" s="316"/>
      <c r="S338" s="321"/>
      <c r="U338" s="322"/>
      <c r="V338" s="316"/>
      <c r="W338" s="316"/>
      <c r="X338" s="316"/>
      <c r="Y338" s="316"/>
      <c r="Z338" s="316"/>
      <c r="AA338" s="316"/>
      <c r="AB338" s="323"/>
      <c r="AU338" s="324" t="s">
        <v>180</v>
      </c>
      <c r="AV338" s="324" t="s">
        <v>86</v>
      </c>
      <c r="AW338" s="116" t="s">
        <v>86</v>
      </c>
      <c r="AX338" s="116" t="s">
        <v>31</v>
      </c>
      <c r="AY338" s="116" t="s">
        <v>74</v>
      </c>
      <c r="AZ338" s="324" t="s">
        <v>172</v>
      </c>
    </row>
    <row r="339" spans="2:66" s="116" customFormat="1" ht="22.6" customHeight="1" x14ac:dyDescent="0.35">
      <c r="B339" s="315"/>
      <c r="C339" s="316"/>
      <c r="D339" s="316"/>
      <c r="E339" s="317" t="s">
        <v>5</v>
      </c>
      <c r="F339" s="318" t="s">
        <v>434</v>
      </c>
      <c r="G339" s="319"/>
      <c r="H339" s="319"/>
      <c r="I339" s="319"/>
      <c r="J339" s="316"/>
      <c r="K339" s="320">
        <v>102.4</v>
      </c>
      <c r="L339" s="316"/>
      <c r="M339" s="316"/>
      <c r="N339" s="316"/>
      <c r="O339" s="316"/>
      <c r="P339" s="316"/>
      <c r="Q339" s="316"/>
      <c r="S339" s="321"/>
      <c r="U339" s="322"/>
      <c r="V339" s="316"/>
      <c r="W339" s="316"/>
      <c r="X339" s="316"/>
      <c r="Y339" s="316"/>
      <c r="Z339" s="316"/>
      <c r="AA339" s="316"/>
      <c r="AB339" s="323"/>
      <c r="AU339" s="324" t="s">
        <v>180</v>
      </c>
      <c r="AV339" s="324" t="s">
        <v>86</v>
      </c>
      <c r="AW339" s="116" t="s">
        <v>86</v>
      </c>
      <c r="AX339" s="116" t="s">
        <v>31</v>
      </c>
      <c r="AY339" s="116" t="s">
        <v>74</v>
      </c>
      <c r="AZ339" s="324" t="s">
        <v>172</v>
      </c>
    </row>
    <row r="340" spans="2:66" s="116" customFormat="1" ht="22.6" customHeight="1" x14ac:dyDescent="0.35">
      <c r="B340" s="315"/>
      <c r="C340" s="316"/>
      <c r="D340" s="316"/>
      <c r="E340" s="317" t="s">
        <v>5</v>
      </c>
      <c r="F340" s="318" t="s">
        <v>435</v>
      </c>
      <c r="G340" s="319"/>
      <c r="H340" s="319"/>
      <c r="I340" s="319"/>
      <c r="J340" s="316"/>
      <c r="K340" s="320">
        <v>54.5</v>
      </c>
      <c r="L340" s="316"/>
      <c r="M340" s="316"/>
      <c r="N340" s="316"/>
      <c r="O340" s="316"/>
      <c r="P340" s="316"/>
      <c r="Q340" s="316"/>
      <c r="S340" s="321"/>
      <c r="U340" s="322"/>
      <c r="V340" s="316"/>
      <c r="W340" s="316"/>
      <c r="X340" s="316"/>
      <c r="Y340" s="316"/>
      <c r="Z340" s="316"/>
      <c r="AA340" s="316"/>
      <c r="AB340" s="323"/>
      <c r="AU340" s="324" t="s">
        <v>180</v>
      </c>
      <c r="AV340" s="324" t="s">
        <v>86</v>
      </c>
      <c r="AW340" s="116" t="s">
        <v>86</v>
      </c>
      <c r="AX340" s="116" t="s">
        <v>31</v>
      </c>
      <c r="AY340" s="116" t="s">
        <v>74</v>
      </c>
      <c r="AZ340" s="324" t="s">
        <v>172</v>
      </c>
    </row>
    <row r="341" spans="2:66" s="116" customFormat="1" ht="22.6" customHeight="1" x14ac:dyDescent="0.35">
      <c r="B341" s="315"/>
      <c r="C341" s="316"/>
      <c r="D341" s="316"/>
      <c r="E341" s="317" t="s">
        <v>5</v>
      </c>
      <c r="F341" s="318" t="s">
        <v>436</v>
      </c>
      <c r="G341" s="319"/>
      <c r="H341" s="319"/>
      <c r="I341" s="319"/>
      <c r="J341" s="316"/>
      <c r="K341" s="320">
        <v>49.7</v>
      </c>
      <c r="L341" s="316"/>
      <c r="M341" s="316"/>
      <c r="N341" s="316"/>
      <c r="O341" s="316"/>
      <c r="P341" s="316"/>
      <c r="Q341" s="316"/>
      <c r="S341" s="321"/>
      <c r="U341" s="322"/>
      <c r="V341" s="316"/>
      <c r="W341" s="316"/>
      <c r="X341" s="316"/>
      <c r="Y341" s="316"/>
      <c r="Z341" s="316"/>
      <c r="AA341" s="316"/>
      <c r="AB341" s="323"/>
      <c r="AU341" s="324" t="s">
        <v>180</v>
      </c>
      <c r="AV341" s="324" t="s">
        <v>86</v>
      </c>
      <c r="AW341" s="116" t="s">
        <v>86</v>
      </c>
      <c r="AX341" s="116" t="s">
        <v>31</v>
      </c>
      <c r="AY341" s="116" t="s">
        <v>74</v>
      </c>
      <c r="AZ341" s="324" t="s">
        <v>172</v>
      </c>
    </row>
    <row r="342" spans="2:66" s="116" customFormat="1" ht="22.6" customHeight="1" x14ac:dyDescent="0.35">
      <c r="B342" s="315"/>
      <c r="C342" s="316"/>
      <c r="D342" s="316"/>
      <c r="E342" s="317" t="s">
        <v>5</v>
      </c>
      <c r="F342" s="318" t="s">
        <v>437</v>
      </c>
      <c r="G342" s="319"/>
      <c r="H342" s="319"/>
      <c r="I342" s="319"/>
      <c r="J342" s="316"/>
      <c r="K342" s="320">
        <v>17.399999999999999</v>
      </c>
      <c r="L342" s="316"/>
      <c r="M342" s="316"/>
      <c r="N342" s="316"/>
      <c r="O342" s="316"/>
      <c r="P342" s="316"/>
      <c r="Q342" s="316"/>
      <c r="S342" s="321"/>
      <c r="U342" s="322"/>
      <c r="V342" s="316"/>
      <c r="W342" s="316"/>
      <c r="X342" s="316"/>
      <c r="Y342" s="316"/>
      <c r="Z342" s="316"/>
      <c r="AA342" s="316"/>
      <c r="AB342" s="323"/>
      <c r="AU342" s="324" t="s">
        <v>180</v>
      </c>
      <c r="AV342" s="324" t="s">
        <v>86</v>
      </c>
      <c r="AW342" s="116" t="s">
        <v>86</v>
      </c>
      <c r="AX342" s="116" t="s">
        <v>31</v>
      </c>
      <c r="AY342" s="116" t="s">
        <v>74</v>
      </c>
      <c r="AZ342" s="324" t="s">
        <v>172</v>
      </c>
    </row>
    <row r="343" spans="2:66" s="119" customFormat="1" ht="22.6" customHeight="1" x14ac:dyDescent="0.35">
      <c r="B343" s="344"/>
      <c r="C343" s="345"/>
      <c r="D343" s="345"/>
      <c r="E343" s="346" t="s">
        <v>5</v>
      </c>
      <c r="F343" s="347" t="s">
        <v>250</v>
      </c>
      <c r="G343" s="348"/>
      <c r="H343" s="348"/>
      <c r="I343" s="348"/>
      <c r="J343" s="345"/>
      <c r="K343" s="349">
        <v>719.7</v>
      </c>
      <c r="L343" s="345"/>
      <c r="M343" s="345"/>
      <c r="N343" s="345"/>
      <c r="O343" s="345"/>
      <c r="P343" s="345"/>
      <c r="Q343" s="345"/>
      <c r="S343" s="350"/>
      <c r="U343" s="351"/>
      <c r="V343" s="345"/>
      <c r="W343" s="345"/>
      <c r="X343" s="345"/>
      <c r="Y343" s="345"/>
      <c r="Z343" s="345"/>
      <c r="AA343" s="345"/>
      <c r="AB343" s="352"/>
      <c r="AU343" s="353" t="s">
        <v>180</v>
      </c>
      <c r="AV343" s="353" t="s">
        <v>86</v>
      </c>
      <c r="AW343" s="119" t="s">
        <v>190</v>
      </c>
      <c r="AX343" s="119" t="s">
        <v>31</v>
      </c>
      <c r="AY343" s="119" t="s">
        <v>74</v>
      </c>
      <c r="AZ343" s="353" t="s">
        <v>172</v>
      </c>
    </row>
    <row r="344" spans="2:66" s="115" customFormat="1" ht="22.6" customHeight="1" x14ac:dyDescent="0.35">
      <c r="B344" s="303"/>
      <c r="C344" s="304"/>
      <c r="D344" s="304"/>
      <c r="E344" s="305" t="s">
        <v>5</v>
      </c>
      <c r="F344" s="313" t="s">
        <v>307</v>
      </c>
      <c r="G344" s="314"/>
      <c r="H344" s="314"/>
      <c r="I344" s="314"/>
      <c r="J344" s="304"/>
      <c r="K344" s="308" t="s">
        <v>5</v>
      </c>
      <c r="L344" s="304"/>
      <c r="M344" s="304"/>
      <c r="N344" s="304"/>
      <c r="O344" s="304"/>
      <c r="P344" s="304"/>
      <c r="Q344" s="304"/>
      <c r="S344" s="309"/>
      <c r="U344" s="310"/>
      <c r="V344" s="304"/>
      <c r="W344" s="304"/>
      <c r="X344" s="304"/>
      <c r="Y344" s="304"/>
      <c r="Z344" s="304"/>
      <c r="AA344" s="304"/>
      <c r="AB344" s="311"/>
      <c r="AU344" s="312" t="s">
        <v>180</v>
      </c>
      <c r="AV344" s="312" t="s">
        <v>86</v>
      </c>
      <c r="AW344" s="115" t="s">
        <v>81</v>
      </c>
      <c r="AX344" s="115" t="s">
        <v>31</v>
      </c>
      <c r="AY344" s="115" t="s">
        <v>74</v>
      </c>
      <c r="AZ344" s="312" t="s">
        <v>172</v>
      </c>
    </row>
    <row r="345" spans="2:66" s="115" customFormat="1" ht="22.6" customHeight="1" x14ac:dyDescent="0.35">
      <c r="B345" s="303"/>
      <c r="C345" s="304"/>
      <c r="D345" s="304"/>
      <c r="E345" s="305" t="s">
        <v>5</v>
      </c>
      <c r="F345" s="313" t="s">
        <v>430</v>
      </c>
      <c r="G345" s="314"/>
      <c r="H345" s="314"/>
      <c r="I345" s="314"/>
      <c r="J345" s="304"/>
      <c r="K345" s="308" t="s">
        <v>5</v>
      </c>
      <c r="L345" s="304"/>
      <c r="M345" s="304"/>
      <c r="N345" s="304"/>
      <c r="O345" s="304"/>
      <c r="P345" s="304"/>
      <c r="Q345" s="304"/>
      <c r="S345" s="309"/>
      <c r="U345" s="310"/>
      <c r="V345" s="304"/>
      <c r="W345" s="304"/>
      <c r="X345" s="304"/>
      <c r="Y345" s="304"/>
      <c r="Z345" s="304"/>
      <c r="AA345" s="304"/>
      <c r="AB345" s="311"/>
      <c r="AU345" s="312" t="s">
        <v>180</v>
      </c>
      <c r="AV345" s="312" t="s">
        <v>86</v>
      </c>
      <c r="AW345" s="115" t="s">
        <v>81</v>
      </c>
      <c r="AX345" s="115" t="s">
        <v>31</v>
      </c>
      <c r="AY345" s="115" t="s">
        <v>74</v>
      </c>
      <c r="AZ345" s="312" t="s">
        <v>172</v>
      </c>
    </row>
    <row r="346" spans="2:66" s="116" customFormat="1" ht="22.6" customHeight="1" x14ac:dyDescent="0.35">
      <c r="B346" s="315"/>
      <c r="C346" s="316"/>
      <c r="D346" s="316"/>
      <c r="E346" s="317" t="s">
        <v>5</v>
      </c>
      <c r="F346" s="318" t="s">
        <v>438</v>
      </c>
      <c r="G346" s="319"/>
      <c r="H346" s="319"/>
      <c r="I346" s="319"/>
      <c r="J346" s="316"/>
      <c r="K346" s="320">
        <v>75.400000000000006</v>
      </c>
      <c r="L346" s="316"/>
      <c r="M346" s="316"/>
      <c r="N346" s="316"/>
      <c r="O346" s="316"/>
      <c r="P346" s="316"/>
      <c r="Q346" s="316"/>
      <c r="S346" s="321"/>
      <c r="U346" s="322"/>
      <c r="V346" s="316"/>
      <c r="W346" s="316"/>
      <c r="X346" s="316"/>
      <c r="Y346" s="316"/>
      <c r="Z346" s="316"/>
      <c r="AA346" s="316"/>
      <c r="AB346" s="323"/>
      <c r="AU346" s="324" t="s">
        <v>180</v>
      </c>
      <c r="AV346" s="324" t="s">
        <v>86</v>
      </c>
      <c r="AW346" s="116" t="s">
        <v>86</v>
      </c>
      <c r="AX346" s="116" t="s">
        <v>31</v>
      </c>
      <c r="AY346" s="116" t="s">
        <v>74</v>
      </c>
      <c r="AZ346" s="324" t="s">
        <v>172</v>
      </c>
    </row>
    <row r="347" spans="2:66" s="117" customFormat="1" ht="22.6" customHeight="1" x14ac:dyDescent="0.35">
      <c r="B347" s="325"/>
      <c r="C347" s="326"/>
      <c r="D347" s="326"/>
      <c r="E347" s="327" t="s">
        <v>5</v>
      </c>
      <c r="F347" s="328" t="s">
        <v>189</v>
      </c>
      <c r="G347" s="329"/>
      <c r="H347" s="329"/>
      <c r="I347" s="329"/>
      <c r="J347" s="326"/>
      <c r="K347" s="330">
        <v>795.1</v>
      </c>
      <c r="L347" s="326"/>
      <c r="M347" s="326"/>
      <c r="N347" s="326"/>
      <c r="O347" s="326"/>
      <c r="P347" s="326"/>
      <c r="Q347" s="326"/>
      <c r="S347" s="331"/>
      <c r="U347" s="332"/>
      <c r="V347" s="326"/>
      <c r="W347" s="326"/>
      <c r="X347" s="326"/>
      <c r="Y347" s="326"/>
      <c r="Z347" s="326"/>
      <c r="AA347" s="326"/>
      <c r="AB347" s="333"/>
      <c r="AU347" s="334" t="s">
        <v>180</v>
      </c>
      <c r="AV347" s="334" t="s">
        <v>86</v>
      </c>
      <c r="AW347" s="117" t="s">
        <v>177</v>
      </c>
      <c r="AX347" s="117" t="s">
        <v>31</v>
      </c>
      <c r="AY347" s="117" t="s">
        <v>81</v>
      </c>
      <c r="AZ347" s="334" t="s">
        <v>172</v>
      </c>
    </row>
    <row r="348" spans="2:66" s="112" customFormat="1" ht="31.6" customHeight="1" x14ac:dyDescent="0.35">
      <c r="B348" s="187"/>
      <c r="C348" s="288" t="s">
        <v>439</v>
      </c>
      <c r="D348" s="288" t="s">
        <v>173</v>
      </c>
      <c r="E348" s="289" t="s">
        <v>440</v>
      </c>
      <c r="F348" s="290" t="s">
        <v>441</v>
      </c>
      <c r="G348" s="290"/>
      <c r="H348" s="290"/>
      <c r="I348" s="290"/>
      <c r="J348" s="291" t="s">
        <v>176</v>
      </c>
      <c r="K348" s="292">
        <v>628.38300000000004</v>
      </c>
      <c r="L348" s="293"/>
      <c r="M348" s="293"/>
      <c r="N348" s="294">
        <f>ROUND(L348*K348,2)</f>
        <v>0</v>
      </c>
      <c r="O348" s="294"/>
      <c r="P348" s="294"/>
      <c r="Q348" s="294"/>
      <c r="R348" s="114" t="s">
        <v>2286</v>
      </c>
      <c r="S348" s="192"/>
      <c r="U348" s="295" t="s">
        <v>5</v>
      </c>
      <c r="V348" s="300" t="s">
        <v>39</v>
      </c>
      <c r="W348" s="301">
        <v>0.11700000000000001</v>
      </c>
      <c r="X348" s="301">
        <f>W348*K348</f>
        <v>73.520811000000009</v>
      </c>
      <c r="Y348" s="301">
        <v>7.3499999999999998E-3</v>
      </c>
      <c r="Z348" s="301">
        <f>Y348*K348</f>
        <v>4.6186150499999998</v>
      </c>
      <c r="AA348" s="301">
        <v>0</v>
      </c>
      <c r="AB348" s="302">
        <f>AA348*K348</f>
        <v>0</v>
      </c>
      <c r="AS348" s="172" t="s">
        <v>177</v>
      </c>
      <c r="AU348" s="172" t="s">
        <v>173</v>
      </c>
      <c r="AV348" s="172" t="s">
        <v>86</v>
      </c>
      <c r="AZ348" s="172" t="s">
        <v>172</v>
      </c>
      <c r="BF348" s="299">
        <f>IF(V348="základní",N348,0)</f>
        <v>0</v>
      </c>
      <c r="BG348" s="299">
        <f>IF(V348="snížená",N348,0)</f>
        <v>0</v>
      </c>
      <c r="BH348" s="299">
        <f>IF(V348="zákl. přenesená",N348,0)</f>
        <v>0</v>
      </c>
      <c r="BI348" s="299">
        <f>IF(V348="sníž. přenesená",N348,0)</f>
        <v>0</v>
      </c>
      <c r="BJ348" s="299">
        <f>IF(V348="nulová",N348,0)</f>
        <v>0</v>
      </c>
      <c r="BK348" s="172" t="s">
        <v>81</v>
      </c>
      <c r="BL348" s="299">
        <f>ROUND(L348*K348,2)</f>
        <v>0</v>
      </c>
      <c r="BM348" s="172" t="s">
        <v>177</v>
      </c>
      <c r="BN348" s="172" t="s">
        <v>442</v>
      </c>
    </row>
    <row r="349" spans="2:66" s="115" customFormat="1" ht="22.6" customHeight="1" x14ac:dyDescent="0.35">
      <c r="B349" s="303"/>
      <c r="C349" s="304"/>
      <c r="D349" s="304"/>
      <c r="E349" s="305" t="s">
        <v>5</v>
      </c>
      <c r="F349" s="306" t="s">
        <v>443</v>
      </c>
      <c r="G349" s="307"/>
      <c r="H349" s="307"/>
      <c r="I349" s="307"/>
      <c r="J349" s="304"/>
      <c r="K349" s="308" t="s">
        <v>5</v>
      </c>
      <c r="L349" s="304"/>
      <c r="M349" s="304"/>
      <c r="N349" s="304"/>
      <c r="O349" s="304"/>
      <c r="P349" s="304"/>
      <c r="Q349" s="304"/>
      <c r="S349" s="309"/>
      <c r="U349" s="310"/>
      <c r="V349" s="304"/>
      <c r="W349" s="304"/>
      <c r="X349" s="304"/>
      <c r="Y349" s="304"/>
      <c r="Z349" s="304"/>
      <c r="AA349" s="304"/>
      <c r="AB349" s="311"/>
      <c r="AU349" s="312" t="s">
        <v>180</v>
      </c>
      <c r="AV349" s="312" t="s">
        <v>86</v>
      </c>
      <c r="AW349" s="115" t="s">
        <v>81</v>
      </c>
      <c r="AX349" s="115" t="s">
        <v>31</v>
      </c>
      <c r="AY349" s="115" t="s">
        <v>74</v>
      </c>
      <c r="AZ349" s="312" t="s">
        <v>172</v>
      </c>
    </row>
    <row r="350" spans="2:66" s="115" customFormat="1" ht="22.6" customHeight="1" x14ac:dyDescent="0.35">
      <c r="B350" s="303"/>
      <c r="C350" s="304"/>
      <c r="D350" s="304"/>
      <c r="E350" s="305" t="s">
        <v>5</v>
      </c>
      <c r="F350" s="313" t="s">
        <v>235</v>
      </c>
      <c r="G350" s="314"/>
      <c r="H350" s="314"/>
      <c r="I350" s="314"/>
      <c r="J350" s="304"/>
      <c r="K350" s="308" t="s">
        <v>5</v>
      </c>
      <c r="L350" s="304"/>
      <c r="M350" s="304"/>
      <c r="N350" s="304"/>
      <c r="O350" s="304"/>
      <c r="P350" s="304"/>
      <c r="Q350" s="304"/>
      <c r="S350" s="309"/>
      <c r="U350" s="310"/>
      <c r="V350" s="304"/>
      <c r="W350" s="304"/>
      <c r="X350" s="304"/>
      <c r="Y350" s="304"/>
      <c r="Z350" s="304"/>
      <c r="AA350" s="304"/>
      <c r="AB350" s="311"/>
      <c r="AU350" s="312" t="s">
        <v>180</v>
      </c>
      <c r="AV350" s="312" t="s">
        <v>86</v>
      </c>
      <c r="AW350" s="115" t="s">
        <v>81</v>
      </c>
      <c r="AX350" s="115" t="s">
        <v>31</v>
      </c>
      <c r="AY350" s="115" t="s">
        <v>74</v>
      </c>
      <c r="AZ350" s="312" t="s">
        <v>172</v>
      </c>
    </row>
    <row r="351" spans="2:66" s="115" customFormat="1" ht="22.6" customHeight="1" x14ac:dyDescent="0.35">
      <c r="B351" s="303"/>
      <c r="C351" s="304"/>
      <c r="D351" s="304"/>
      <c r="E351" s="305" t="s">
        <v>5</v>
      </c>
      <c r="F351" s="313" t="s">
        <v>211</v>
      </c>
      <c r="G351" s="314"/>
      <c r="H351" s="314"/>
      <c r="I351" s="314"/>
      <c r="J351" s="304"/>
      <c r="K351" s="308" t="s">
        <v>5</v>
      </c>
      <c r="L351" s="304"/>
      <c r="M351" s="304"/>
      <c r="N351" s="304"/>
      <c r="O351" s="304"/>
      <c r="P351" s="304"/>
      <c r="Q351" s="304"/>
      <c r="S351" s="309"/>
      <c r="U351" s="310"/>
      <c r="V351" s="304"/>
      <c r="W351" s="304"/>
      <c r="X351" s="304"/>
      <c r="Y351" s="304"/>
      <c r="Z351" s="304"/>
      <c r="AA351" s="304"/>
      <c r="AB351" s="311"/>
      <c r="AU351" s="312" t="s">
        <v>180</v>
      </c>
      <c r="AV351" s="312" t="s">
        <v>86</v>
      </c>
      <c r="AW351" s="115" t="s">
        <v>81</v>
      </c>
      <c r="AX351" s="115" t="s">
        <v>31</v>
      </c>
      <c r="AY351" s="115" t="s">
        <v>74</v>
      </c>
      <c r="AZ351" s="312" t="s">
        <v>172</v>
      </c>
    </row>
    <row r="352" spans="2:66" s="115" customFormat="1" ht="22.6" customHeight="1" x14ac:dyDescent="0.35">
      <c r="B352" s="303"/>
      <c r="C352" s="304"/>
      <c r="D352" s="304"/>
      <c r="E352" s="305" t="s">
        <v>5</v>
      </c>
      <c r="F352" s="313" t="s">
        <v>444</v>
      </c>
      <c r="G352" s="314"/>
      <c r="H352" s="314"/>
      <c r="I352" s="314"/>
      <c r="J352" s="304"/>
      <c r="K352" s="308" t="s">
        <v>5</v>
      </c>
      <c r="L352" s="304"/>
      <c r="M352" s="304"/>
      <c r="N352" s="304"/>
      <c r="O352" s="304"/>
      <c r="P352" s="304"/>
      <c r="Q352" s="304"/>
      <c r="S352" s="309"/>
      <c r="U352" s="310"/>
      <c r="V352" s="304"/>
      <c r="W352" s="304"/>
      <c r="X352" s="304"/>
      <c r="Y352" s="304"/>
      <c r="Z352" s="304"/>
      <c r="AA352" s="304"/>
      <c r="AB352" s="311"/>
      <c r="AU352" s="312" t="s">
        <v>180</v>
      </c>
      <c r="AV352" s="312" t="s">
        <v>86</v>
      </c>
      <c r="AW352" s="115" t="s">
        <v>81</v>
      </c>
      <c r="AX352" s="115" t="s">
        <v>31</v>
      </c>
      <c r="AY352" s="115" t="s">
        <v>74</v>
      </c>
      <c r="AZ352" s="312" t="s">
        <v>172</v>
      </c>
    </row>
    <row r="353" spans="2:52" s="116" customFormat="1" ht="22.6" customHeight="1" x14ac:dyDescent="0.35">
      <c r="B353" s="315"/>
      <c r="C353" s="316"/>
      <c r="D353" s="316"/>
      <c r="E353" s="317" t="s">
        <v>5</v>
      </c>
      <c r="F353" s="318" t="s">
        <v>445</v>
      </c>
      <c r="G353" s="319"/>
      <c r="H353" s="319"/>
      <c r="I353" s="319"/>
      <c r="J353" s="316"/>
      <c r="K353" s="320">
        <v>8.1999999999999993</v>
      </c>
      <c r="L353" s="316"/>
      <c r="M353" s="316"/>
      <c r="N353" s="316"/>
      <c r="O353" s="316"/>
      <c r="P353" s="316"/>
      <c r="Q353" s="316"/>
      <c r="S353" s="321"/>
      <c r="U353" s="322"/>
      <c r="V353" s="316"/>
      <c r="W353" s="316"/>
      <c r="X353" s="316"/>
      <c r="Y353" s="316"/>
      <c r="Z353" s="316"/>
      <c r="AA353" s="316"/>
      <c r="AB353" s="323"/>
      <c r="AU353" s="324" t="s">
        <v>180</v>
      </c>
      <c r="AV353" s="324" t="s">
        <v>86</v>
      </c>
      <c r="AW353" s="116" t="s">
        <v>86</v>
      </c>
      <c r="AX353" s="116" t="s">
        <v>31</v>
      </c>
      <c r="AY353" s="116" t="s">
        <v>74</v>
      </c>
      <c r="AZ353" s="324" t="s">
        <v>172</v>
      </c>
    </row>
    <row r="354" spans="2:52" s="116" customFormat="1" ht="22.6" customHeight="1" x14ac:dyDescent="0.35">
      <c r="B354" s="315"/>
      <c r="C354" s="316"/>
      <c r="D354" s="316"/>
      <c r="E354" s="317" t="s">
        <v>5</v>
      </c>
      <c r="F354" s="318" t="s">
        <v>446</v>
      </c>
      <c r="G354" s="319"/>
      <c r="H354" s="319"/>
      <c r="I354" s="319"/>
      <c r="J354" s="316"/>
      <c r="K354" s="320">
        <v>9</v>
      </c>
      <c r="L354" s="316"/>
      <c r="M354" s="316"/>
      <c r="N354" s="316"/>
      <c r="O354" s="316"/>
      <c r="P354" s="316"/>
      <c r="Q354" s="316"/>
      <c r="S354" s="321"/>
      <c r="U354" s="322"/>
      <c r="V354" s="316"/>
      <c r="W354" s="316"/>
      <c r="X354" s="316"/>
      <c r="Y354" s="316"/>
      <c r="Z354" s="316"/>
      <c r="AA354" s="316"/>
      <c r="AB354" s="323"/>
      <c r="AU354" s="324" t="s">
        <v>180</v>
      </c>
      <c r="AV354" s="324" t="s">
        <v>86</v>
      </c>
      <c r="AW354" s="116" t="s">
        <v>86</v>
      </c>
      <c r="AX354" s="116" t="s">
        <v>31</v>
      </c>
      <c r="AY354" s="116" t="s">
        <v>74</v>
      </c>
      <c r="AZ354" s="324" t="s">
        <v>172</v>
      </c>
    </row>
    <row r="355" spans="2:52" s="116" customFormat="1" ht="22.6" customHeight="1" x14ac:dyDescent="0.35">
      <c r="B355" s="315"/>
      <c r="C355" s="316"/>
      <c r="D355" s="316"/>
      <c r="E355" s="317" t="s">
        <v>5</v>
      </c>
      <c r="F355" s="318" t="s">
        <v>447</v>
      </c>
      <c r="G355" s="319"/>
      <c r="H355" s="319"/>
      <c r="I355" s="319"/>
      <c r="J355" s="316"/>
      <c r="K355" s="320">
        <v>25.16</v>
      </c>
      <c r="L355" s="316"/>
      <c r="M355" s="316"/>
      <c r="N355" s="316"/>
      <c r="O355" s="316"/>
      <c r="P355" s="316"/>
      <c r="Q355" s="316"/>
      <c r="S355" s="321"/>
      <c r="U355" s="322"/>
      <c r="V355" s="316"/>
      <c r="W355" s="316"/>
      <c r="X355" s="316"/>
      <c r="Y355" s="316"/>
      <c r="Z355" s="316"/>
      <c r="AA355" s="316"/>
      <c r="AB355" s="323"/>
      <c r="AU355" s="324" t="s">
        <v>180</v>
      </c>
      <c r="AV355" s="324" t="s">
        <v>86</v>
      </c>
      <c r="AW355" s="116" t="s">
        <v>86</v>
      </c>
      <c r="AX355" s="116" t="s">
        <v>31</v>
      </c>
      <c r="AY355" s="116" t="s">
        <v>74</v>
      </c>
      <c r="AZ355" s="324" t="s">
        <v>172</v>
      </c>
    </row>
    <row r="356" spans="2:52" s="116" customFormat="1" ht="22.6" customHeight="1" x14ac:dyDescent="0.35">
      <c r="B356" s="315"/>
      <c r="C356" s="316"/>
      <c r="D356" s="316"/>
      <c r="E356" s="317" t="s">
        <v>5</v>
      </c>
      <c r="F356" s="318" t="s">
        <v>448</v>
      </c>
      <c r="G356" s="319"/>
      <c r="H356" s="319"/>
      <c r="I356" s="319"/>
      <c r="J356" s="316"/>
      <c r="K356" s="320">
        <v>-2.8</v>
      </c>
      <c r="L356" s="316"/>
      <c r="M356" s="316"/>
      <c r="N356" s="316"/>
      <c r="O356" s="316"/>
      <c r="P356" s="316"/>
      <c r="Q356" s="316"/>
      <c r="S356" s="321"/>
      <c r="U356" s="322"/>
      <c r="V356" s="316"/>
      <c r="W356" s="316"/>
      <c r="X356" s="316"/>
      <c r="Y356" s="316"/>
      <c r="Z356" s="316"/>
      <c r="AA356" s="316"/>
      <c r="AB356" s="323"/>
      <c r="AU356" s="324" t="s">
        <v>180</v>
      </c>
      <c r="AV356" s="324" t="s">
        <v>86</v>
      </c>
      <c r="AW356" s="116" t="s">
        <v>86</v>
      </c>
      <c r="AX356" s="116" t="s">
        <v>31</v>
      </c>
      <c r="AY356" s="116" t="s">
        <v>74</v>
      </c>
      <c r="AZ356" s="324" t="s">
        <v>172</v>
      </c>
    </row>
    <row r="357" spans="2:52" s="116" customFormat="1" ht="22.6" customHeight="1" x14ac:dyDescent="0.35">
      <c r="B357" s="315"/>
      <c r="C357" s="316"/>
      <c r="D357" s="316"/>
      <c r="E357" s="317" t="s">
        <v>5</v>
      </c>
      <c r="F357" s="318" t="s">
        <v>449</v>
      </c>
      <c r="G357" s="319"/>
      <c r="H357" s="319"/>
      <c r="I357" s="319"/>
      <c r="J357" s="316"/>
      <c r="K357" s="320">
        <v>-2</v>
      </c>
      <c r="L357" s="316"/>
      <c r="M357" s="316"/>
      <c r="N357" s="316"/>
      <c r="O357" s="316"/>
      <c r="P357" s="316"/>
      <c r="Q357" s="316"/>
      <c r="S357" s="321"/>
      <c r="U357" s="322"/>
      <c r="V357" s="316"/>
      <c r="W357" s="316"/>
      <c r="X357" s="316"/>
      <c r="Y357" s="316"/>
      <c r="Z357" s="316"/>
      <c r="AA357" s="316"/>
      <c r="AB357" s="323"/>
      <c r="AU357" s="324" t="s">
        <v>180</v>
      </c>
      <c r="AV357" s="324" t="s">
        <v>86</v>
      </c>
      <c r="AW357" s="116" t="s">
        <v>86</v>
      </c>
      <c r="AX357" s="116" t="s">
        <v>31</v>
      </c>
      <c r="AY357" s="116" t="s">
        <v>74</v>
      </c>
      <c r="AZ357" s="324" t="s">
        <v>172</v>
      </c>
    </row>
    <row r="358" spans="2:52" s="116" customFormat="1" ht="22.6" customHeight="1" x14ac:dyDescent="0.35">
      <c r="B358" s="315"/>
      <c r="C358" s="316"/>
      <c r="D358" s="316"/>
      <c r="E358" s="317" t="s">
        <v>5</v>
      </c>
      <c r="F358" s="318" t="s">
        <v>450</v>
      </c>
      <c r="G358" s="319"/>
      <c r="H358" s="319"/>
      <c r="I358" s="319"/>
      <c r="J358" s="316"/>
      <c r="K358" s="320">
        <v>-1.6</v>
      </c>
      <c r="L358" s="316"/>
      <c r="M358" s="316"/>
      <c r="N358" s="316"/>
      <c r="O358" s="316"/>
      <c r="P358" s="316"/>
      <c r="Q358" s="316"/>
      <c r="S358" s="321"/>
      <c r="U358" s="322"/>
      <c r="V358" s="316"/>
      <c r="W358" s="316"/>
      <c r="X358" s="316"/>
      <c r="Y358" s="316"/>
      <c r="Z358" s="316"/>
      <c r="AA358" s="316"/>
      <c r="AB358" s="323"/>
      <c r="AU358" s="324" t="s">
        <v>180</v>
      </c>
      <c r="AV358" s="324" t="s">
        <v>86</v>
      </c>
      <c r="AW358" s="116" t="s">
        <v>86</v>
      </c>
      <c r="AX358" s="116" t="s">
        <v>31</v>
      </c>
      <c r="AY358" s="116" t="s">
        <v>74</v>
      </c>
      <c r="AZ358" s="324" t="s">
        <v>172</v>
      </c>
    </row>
    <row r="359" spans="2:52" s="116" customFormat="1" ht="22.6" customHeight="1" x14ac:dyDescent="0.35">
      <c r="B359" s="315"/>
      <c r="C359" s="316"/>
      <c r="D359" s="316"/>
      <c r="E359" s="317" t="s">
        <v>5</v>
      </c>
      <c r="F359" s="318" t="s">
        <v>451</v>
      </c>
      <c r="G359" s="319"/>
      <c r="H359" s="319"/>
      <c r="I359" s="319"/>
      <c r="J359" s="316"/>
      <c r="K359" s="320">
        <v>-1.35</v>
      </c>
      <c r="L359" s="316"/>
      <c r="M359" s="316"/>
      <c r="N359" s="316"/>
      <c r="O359" s="316"/>
      <c r="P359" s="316"/>
      <c r="Q359" s="316"/>
      <c r="S359" s="321"/>
      <c r="U359" s="322"/>
      <c r="V359" s="316"/>
      <c r="W359" s="316"/>
      <c r="X359" s="316"/>
      <c r="Y359" s="316"/>
      <c r="Z359" s="316"/>
      <c r="AA359" s="316"/>
      <c r="AB359" s="323"/>
      <c r="AU359" s="324" t="s">
        <v>180</v>
      </c>
      <c r="AV359" s="324" t="s">
        <v>86</v>
      </c>
      <c r="AW359" s="116" t="s">
        <v>86</v>
      </c>
      <c r="AX359" s="116" t="s">
        <v>31</v>
      </c>
      <c r="AY359" s="116" t="s">
        <v>74</v>
      </c>
      <c r="AZ359" s="324" t="s">
        <v>172</v>
      </c>
    </row>
    <row r="360" spans="2:52" s="116" customFormat="1" ht="22.6" customHeight="1" x14ac:dyDescent="0.35">
      <c r="B360" s="315"/>
      <c r="C360" s="316"/>
      <c r="D360" s="316"/>
      <c r="E360" s="317" t="s">
        <v>5</v>
      </c>
      <c r="F360" s="318" t="s">
        <v>452</v>
      </c>
      <c r="G360" s="319"/>
      <c r="H360" s="319"/>
      <c r="I360" s="319"/>
      <c r="J360" s="316"/>
      <c r="K360" s="320">
        <v>0.63</v>
      </c>
      <c r="L360" s="316"/>
      <c r="M360" s="316"/>
      <c r="N360" s="316"/>
      <c r="O360" s="316"/>
      <c r="P360" s="316"/>
      <c r="Q360" s="316"/>
      <c r="S360" s="321"/>
      <c r="U360" s="322"/>
      <c r="V360" s="316"/>
      <c r="W360" s="316"/>
      <c r="X360" s="316"/>
      <c r="Y360" s="316"/>
      <c r="Z360" s="316"/>
      <c r="AA360" s="316"/>
      <c r="AB360" s="323"/>
      <c r="AU360" s="324" t="s">
        <v>180</v>
      </c>
      <c r="AV360" s="324" t="s">
        <v>86</v>
      </c>
      <c r="AW360" s="116" t="s">
        <v>86</v>
      </c>
      <c r="AX360" s="116" t="s">
        <v>31</v>
      </c>
      <c r="AY360" s="116" t="s">
        <v>74</v>
      </c>
      <c r="AZ360" s="324" t="s">
        <v>172</v>
      </c>
    </row>
    <row r="361" spans="2:52" s="119" customFormat="1" ht="22.6" customHeight="1" x14ac:dyDescent="0.35">
      <c r="B361" s="344"/>
      <c r="C361" s="345"/>
      <c r="D361" s="345"/>
      <c r="E361" s="346" t="s">
        <v>5</v>
      </c>
      <c r="F361" s="347" t="s">
        <v>250</v>
      </c>
      <c r="G361" s="348"/>
      <c r="H361" s="348"/>
      <c r="I361" s="348"/>
      <c r="J361" s="345"/>
      <c r="K361" s="349">
        <v>35.24</v>
      </c>
      <c r="L361" s="345"/>
      <c r="M361" s="345"/>
      <c r="N361" s="345"/>
      <c r="O361" s="345"/>
      <c r="P361" s="345"/>
      <c r="Q361" s="345"/>
      <c r="S361" s="350"/>
      <c r="U361" s="351"/>
      <c r="V361" s="345"/>
      <c r="W361" s="345"/>
      <c r="X361" s="345"/>
      <c r="Y361" s="345"/>
      <c r="Z361" s="345"/>
      <c r="AA361" s="345"/>
      <c r="AB361" s="352"/>
      <c r="AU361" s="353" t="s">
        <v>180</v>
      </c>
      <c r="AV361" s="353" t="s">
        <v>86</v>
      </c>
      <c r="AW361" s="119" t="s">
        <v>190</v>
      </c>
      <c r="AX361" s="119" t="s">
        <v>31</v>
      </c>
      <c r="AY361" s="119" t="s">
        <v>74</v>
      </c>
      <c r="AZ361" s="353" t="s">
        <v>172</v>
      </c>
    </row>
    <row r="362" spans="2:52" s="116" customFormat="1" ht="22.6" customHeight="1" x14ac:dyDescent="0.35">
      <c r="B362" s="315"/>
      <c r="C362" s="316"/>
      <c r="D362" s="316"/>
      <c r="E362" s="317" t="s">
        <v>5</v>
      </c>
      <c r="F362" s="318" t="s">
        <v>453</v>
      </c>
      <c r="G362" s="319"/>
      <c r="H362" s="319"/>
      <c r="I362" s="319"/>
      <c r="J362" s="316"/>
      <c r="K362" s="320">
        <v>10.9</v>
      </c>
      <c r="L362" s="316"/>
      <c r="M362" s="316"/>
      <c r="N362" s="316"/>
      <c r="O362" s="316"/>
      <c r="P362" s="316"/>
      <c r="Q362" s="316"/>
      <c r="S362" s="321"/>
      <c r="U362" s="322"/>
      <c r="V362" s="316"/>
      <c r="W362" s="316"/>
      <c r="X362" s="316"/>
      <c r="Y362" s="316"/>
      <c r="Z362" s="316"/>
      <c r="AA362" s="316"/>
      <c r="AB362" s="323"/>
      <c r="AU362" s="324" t="s">
        <v>180</v>
      </c>
      <c r="AV362" s="324" t="s">
        <v>86</v>
      </c>
      <c r="AW362" s="116" t="s">
        <v>86</v>
      </c>
      <c r="AX362" s="116" t="s">
        <v>31</v>
      </c>
      <c r="AY362" s="116" t="s">
        <v>74</v>
      </c>
      <c r="AZ362" s="324" t="s">
        <v>172</v>
      </c>
    </row>
    <row r="363" spans="2:52" s="116" customFormat="1" ht="22.6" customHeight="1" x14ac:dyDescent="0.35">
      <c r="B363" s="315"/>
      <c r="C363" s="316"/>
      <c r="D363" s="316"/>
      <c r="E363" s="317" t="s">
        <v>5</v>
      </c>
      <c r="F363" s="318" t="s">
        <v>450</v>
      </c>
      <c r="G363" s="319"/>
      <c r="H363" s="319"/>
      <c r="I363" s="319"/>
      <c r="J363" s="316"/>
      <c r="K363" s="320">
        <v>-1.6</v>
      </c>
      <c r="L363" s="316"/>
      <c r="M363" s="316"/>
      <c r="N363" s="316"/>
      <c r="O363" s="316"/>
      <c r="P363" s="316"/>
      <c r="Q363" s="316"/>
      <c r="S363" s="321"/>
      <c r="U363" s="322"/>
      <c r="V363" s="316"/>
      <c r="W363" s="316"/>
      <c r="X363" s="316"/>
      <c r="Y363" s="316"/>
      <c r="Z363" s="316"/>
      <c r="AA363" s="316"/>
      <c r="AB363" s="323"/>
      <c r="AU363" s="324" t="s">
        <v>180</v>
      </c>
      <c r="AV363" s="324" t="s">
        <v>86</v>
      </c>
      <c r="AW363" s="116" t="s">
        <v>86</v>
      </c>
      <c r="AX363" s="116" t="s">
        <v>31</v>
      </c>
      <c r="AY363" s="116" t="s">
        <v>74</v>
      </c>
      <c r="AZ363" s="324" t="s">
        <v>172</v>
      </c>
    </row>
    <row r="364" spans="2:52" s="119" customFormat="1" ht="22.6" customHeight="1" x14ac:dyDescent="0.35">
      <c r="B364" s="344"/>
      <c r="C364" s="345"/>
      <c r="D364" s="345"/>
      <c r="E364" s="346" t="s">
        <v>5</v>
      </c>
      <c r="F364" s="347" t="s">
        <v>250</v>
      </c>
      <c r="G364" s="348"/>
      <c r="H364" s="348"/>
      <c r="I364" s="348"/>
      <c r="J364" s="345"/>
      <c r="K364" s="349">
        <v>9.3000000000000007</v>
      </c>
      <c r="L364" s="345"/>
      <c r="M364" s="345"/>
      <c r="N364" s="345"/>
      <c r="O364" s="345"/>
      <c r="P364" s="345"/>
      <c r="Q364" s="345"/>
      <c r="S364" s="350"/>
      <c r="U364" s="351"/>
      <c r="V364" s="345"/>
      <c r="W364" s="345"/>
      <c r="X364" s="345"/>
      <c r="Y364" s="345"/>
      <c r="Z364" s="345"/>
      <c r="AA364" s="345"/>
      <c r="AB364" s="352"/>
      <c r="AU364" s="353" t="s">
        <v>180</v>
      </c>
      <c r="AV364" s="353" t="s">
        <v>86</v>
      </c>
      <c r="AW364" s="119" t="s">
        <v>190</v>
      </c>
      <c r="AX364" s="119" t="s">
        <v>31</v>
      </c>
      <c r="AY364" s="119" t="s">
        <v>74</v>
      </c>
      <c r="AZ364" s="353" t="s">
        <v>172</v>
      </c>
    </row>
    <row r="365" spans="2:52" s="116" customFormat="1" ht="22.6" customHeight="1" x14ac:dyDescent="0.35">
      <c r="B365" s="315"/>
      <c r="C365" s="316"/>
      <c r="D365" s="316"/>
      <c r="E365" s="317" t="s">
        <v>5</v>
      </c>
      <c r="F365" s="318" t="s">
        <v>454</v>
      </c>
      <c r="G365" s="319"/>
      <c r="H365" s="319"/>
      <c r="I365" s="319"/>
      <c r="J365" s="316"/>
      <c r="K365" s="320">
        <v>7.8</v>
      </c>
      <c r="L365" s="316"/>
      <c r="M365" s="316"/>
      <c r="N365" s="316"/>
      <c r="O365" s="316"/>
      <c r="P365" s="316"/>
      <c r="Q365" s="316"/>
      <c r="S365" s="321"/>
      <c r="U365" s="322"/>
      <c r="V365" s="316"/>
      <c r="W365" s="316"/>
      <c r="X365" s="316"/>
      <c r="Y365" s="316"/>
      <c r="Z365" s="316"/>
      <c r="AA365" s="316"/>
      <c r="AB365" s="323"/>
      <c r="AU365" s="324" t="s">
        <v>180</v>
      </c>
      <c r="AV365" s="324" t="s">
        <v>86</v>
      </c>
      <c r="AW365" s="116" t="s">
        <v>86</v>
      </c>
      <c r="AX365" s="116" t="s">
        <v>31</v>
      </c>
      <c r="AY365" s="116" t="s">
        <v>74</v>
      </c>
      <c r="AZ365" s="324" t="s">
        <v>172</v>
      </c>
    </row>
    <row r="366" spans="2:52" s="116" customFormat="1" ht="22.6" customHeight="1" x14ac:dyDescent="0.35">
      <c r="B366" s="315"/>
      <c r="C366" s="316"/>
      <c r="D366" s="316"/>
      <c r="E366" s="317" t="s">
        <v>5</v>
      </c>
      <c r="F366" s="318" t="s">
        <v>455</v>
      </c>
      <c r="G366" s="319"/>
      <c r="H366" s="319"/>
      <c r="I366" s="319"/>
      <c r="J366" s="316"/>
      <c r="K366" s="320">
        <v>4.5</v>
      </c>
      <c r="L366" s="316"/>
      <c r="M366" s="316"/>
      <c r="N366" s="316"/>
      <c r="O366" s="316"/>
      <c r="P366" s="316"/>
      <c r="Q366" s="316"/>
      <c r="S366" s="321"/>
      <c r="U366" s="322"/>
      <c r="V366" s="316"/>
      <c r="W366" s="316"/>
      <c r="X366" s="316"/>
      <c r="Y366" s="316"/>
      <c r="Z366" s="316"/>
      <c r="AA366" s="316"/>
      <c r="AB366" s="323"/>
      <c r="AU366" s="324" t="s">
        <v>180</v>
      </c>
      <c r="AV366" s="324" t="s">
        <v>86</v>
      </c>
      <c r="AW366" s="116" t="s">
        <v>86</v>
      </c>
      <c r="AX366" s="116" t="s">
        <v>31</v>
      </c>
      <c r="AY366" s="116" t="s">
        <v>74</v>
      </c>
      <c r="AZ366" s="324" t="s">
        <v>172</v>
      </c>
    </row>
    <row r="367" spans="2:52" s="116" customFormat="1" ht="22.6" customHeight="1" x14ac:dyDescent="0.35">
      <c r="B367" s="315"/>
      <c r="C367" s="316"/>
      <c r="D367" s="316"/>
      <c r="E367" s="317" t="s">
        <v>5</v>
      </c>
      <c r="F367" s="318" t="s">
        <v>456</v>
      </c>
      <c r="G367" s="319"/>
      <c r="H367" s="319"/>
      <c r="I367" s="319"/>
      <c r="J367" s="316"/>
      <c r="K367" s="320">
        <v>-2.4</v>
      </c>
      <c r="L367" s="316"/>
      <c r="M367" s="316"/>
      <c r="N367" s="316"/>
      <c r="O367" s="316"/>
      <c r="P367" s="316"/>
      <c r="Q367" s="316"/>
      <c r="S367" s="321"/>
      <c r="U367" s="322"/>
      <c r="V367" s="316"/>
      <c r="W367" s="316"/>
      <c r="X367" s="316"/>
      <c r="Y367" s="316"/>
      <c r="Z367" s="316"/>
      <c r="AA367" s="316"/>
      <c r="AB367" s="323"/>
      <c r="AU367" s="324" t="s">
        <v>180</v>
      </c>
      <c r="AV367" s="324" t="s">
        <v>86</v>
      </c>
      <c r="AW367" s="116" t="s">
        <v>86</v>
      </c>
      <c r="AX367" s="116" t="s">
        <v>31</v>
      </c>
      <c r="AY367" s="116" t="s">
        <v>74</v>
      </c>
      <c r="AZ367" s="324" t="s">
        <v>172</v>
      </c>
    </row>
    <row r="368" spans="2:52" s="119" customFormat="1" ht="22.6" customHeight="1" x14ac:dyDescent="0.35">
      <c r="B368" s="344"/>
      <c r="C368" s="345"/>
      <c r="D368" s="345"/>
      <c r="E368" s="346" t="s">
        <v>5</v>
      </c>
      <c r="F368" s="347" t="s">
        <v>250</v>
      </c>
      <c r="G368" s="348"/>
      <c r="H368" s="348"/>
      <c r="I368" s="348"/>
      <c r="J368" s="345"/>
      <c r="K368" s="349">
        <v>9.9</v>
      </c>
      <c r="L368" s="345"/>
      <c r="M368" s="345"/>
      <c r="N368" s="345"/>
      <c r="O368" s="345"/>
      <c r="P368" s="345"/>
      <c r="Q368" s="345"/>
      <c r="S368" s="350"/>
      <c r="U368" s="351"/>
      <c r="V368" s="345"/>
      <c r="W368" s="345"/>
      <c r="X368" s="345"/>
      <c r="Y368" s="345"/>
      <c r="Z368" s="345"/>
      <c r="AA368" s="345"/>
      <c r="AB368" s="352"/>
      <c r="AU368" s="353" t="s">
        <v>180</v>
      </c>
      <c r="AV368" s="353" t="s">
        <v>86</v>
      </c>
      <c r="AW368" s="119" t="s">
        <v>190</v>
      </c>
      <c r="AX368" s="119" t="s">
        <v>31</v>
      </c>
      <c r="AY368" s="119" t="s">
        <v>74</v>
      </c>
      <c r="AZ368" s="353" t="s">
        <v>172</v>
      </c>
    </row>
    <row r="369" spans="2:52" s="116" customFormat="1" ht="22.6" customHeight="1" x14ac:dyDescent="0.35">
      <c r="B369" s="315"/>
      <c r="C369" s="316"/>
      <c r="D369" s="316"/>
      <c r="E369" s="317" t="s">
        <v>5</v>
      </c>
      <c r="F369" s="318" t="s">
        <v>457</v>
      </c>
      <c r="G369" s="319"/>
      <c r="H369" s="319"/>
      <c r="I369" s="319"/>
      <c r="J369" s="316"/>
      <c r="K369" s="320">
        <v>10.6</v>
      </c>
      <c r="L369" s="316"/>
      <c r="M369" s="316"/>
      <c r="N369" s="316"/>
      <c r="O369" s="316"/>
      <c r="P369" s="316"/>
      <c r="Q369" s="316"/>
      <c r="S369" s="321"/>
      <c r="U369" s="322"/>
      <c r="V369" s="316"/>
      <c r="W369" s="316"/>
      <c r="X369" s="316"/>
      <c r="Y369" s="316"/>
      <c r="Z369" s="316"/>
      <c r="AA369" s="316"/>
      <c r="AB369" s="323"/>
      <c r="AU369" s="324" t="s">
        <v>180</v>
      </c>
      <c r="AV369" s="324" t="s">
        <v>86</v>
      </c>
      <c r="AW369" s="116" t="s">
        <v>86</v>
      </c>
      <c r="AX369" s="116" t="s">
        <v>31</v>
      </c>
      <c r="AY369" s="116" t="s">
        <v>74</v>
      </c>
      <c r="AZ369" s="324" t="s">
        <v>172</v>
      </c>
    </row>
    <row r="370" spans="2:52" s="116" customFormat="1" ht="22.6" customHeight="1" x14ac:dyDescent="0.35">
      <c r="B370" s="315"/>
      <c r="C370" s="316"/>
      <c r="D370" s="316"/>
      <c r="E370" s="317" t="s">
        <v>5</v>
      </c>
      <c r="F370" s="318" t="s">
        <v>458</v>
      </c>
      <c r="G370" s="319"/>
      <c r="H370" s="319"/>
      <c r="I370" s="319"/>
      <c r="J370" s="316"/>
      <c r="K370" s="320">
        <v>-1.2</v>
      </c>
      <c r="L370" s="316"/>
      <c r="M370" s="316"/>
      <c r="N370" s="316"/>
      <c r="O370" s="316"/>
      <c r="P370" s="316"/>
      <c r="Q370" s="316"/>
      <c r="S370" s="321"/>
      <c r="U370" s="322"/>
      <c r="V370" s="316"/>
      <c r="W370" s="316"/>
      <c r="X370" s="316"/>
      <c r="Y370" s="316"/>
      <c r="Z370" s="316"/>
      <c r="AA370" s="316"/>
      <c r="AB370" s="323"/>
      <c r="AU370" s="324" t="s">
        <v>180</v>
      </c>
      <c r="AV370" s="324" t="s">
        <v>86</v>
      </c>
      <c r="AW370" s="116" t="s">
        <v>86</v>
      </c>
      <c r="AX370" s="116" t="s">
        <v>31</v>
      </c>
      <c r="AY370" s="116" t="s">
        <v>74</v>
      </c>
      <c r="AZ370" s="324" t="s">
        <v>172</v>
      </c>
    </row>
    <row r="371" spans="2:52" s="119" customFormat="1" ht="22.6" customHeight="1" x14ac:dyDescent="0.35">
      <c r="B371" s="344"/>
      <c r="C371" s="345"/>
      <c r="D371" s="345"/>
      <c r="E371" s="346" t="s">
        <v>5</v>
      </c>
      <c r="F371" s="347" t="s">
        <v>250</v>
      </c>
      <c r="G371" s="348"/>
      <c r="H371" s="348"/>
      <c r="I371" s="348"/>
      <c r="J371" s="345"/>
      <c r="K371" s="349">
        <v>9.4</v>
      </c>
      <c r="L371" s="345"/>
      <c r="M371" s="345"/>
      <c r="N371" s="345"/>
      <c r="O371" s="345"/>
      <c r="P371" s="345"/>
      <c r="Q371" s="345"/>
      <c r="S371" s="350"/>
      <c r="U371" s="351"/>
      <c r="V371" s="345"/>
      <c r="W371" s="345"/>
      <c r="X371" s="345"/>
      <c r="Y371" s="345"/>
      <c r="Z371" s="345"/>
      <c r="AA371" s="345"/>
      <c r="AB371" s="352"/>
      <c r="AU371" s="353" t="s">
        <v>180</v>
      </c>
      <c r="AV371" s="353" t="s">
        <v>86</v>
      </c>
      <c r="AW371" s="119" t="s">
        <v>190</v>
      </c>
      <c r="AX371" s="119" t="s">
        <v>31</v>
      </c>
      <c r="AY371" s="119" t="s">
        <v>74</v>
      </c>
      <c r="AZ371" s="353" t="s">
        <v>172</v>
      </c>
    </row>
    <row r="372" spans="2:52" s="116" customFormat="1" ht="22.6" customHeight="1" x14ac:dyDescent="0.35">
      <c r="B372" s="315"/>
      <c r="C372" s="316"/>
      <c r="D372" s="316"/>
      <c r="E372" s="317" t="s">
        <v>5</v>
      </c>
      <c r="F372" s="318" t="s">
        <v>459</v>
      </c>
      <c r="G372" s="319"/>
      <c r="H372" s="319"/>
      <c r="I372" s="319"/>
      <c r="J372" s="316"/>
      <c r="K372" s="320">
        <v>56.5</v>
      </c>
      <c r="L372" s="316"/>
      <c r="M372" s="316"/>
      <c r="N372" s="316"/>
      <c r="O372" s="316"/>
      <c r="P372" s="316"/>
      <c r="Q372" s="316"/>
      <c r="S372" s="321"/>
      <c r="U372" s="322"/>
      <c r="V372" s="316"/>
      <c r="W372" s="316"/>
      <c r="X372" s="316"/>
      <c r="Y372" s="316"/>
      <c r="Z372" s="316"/>
      <c r="AA372" s="316"/>
      <c r="AB372" s="323"/>
      <c r="AU372" s="324" t="s">
        <v>180</v>
      </c>
      <c r="AV372" s="324" t="s">
        <v>86</v>
      </c>
      <c r="AW372" s="116" t="s">
        <v>86</v>
      </c>
      <c r="AX372" s="116" t="s">
        <v>31</v>
      </c>
      <c r="AY372" s="116" t="s">
        <v>74</v>
      </c>
      <c r="AZ372" s="324" t="s">
        <v>172</v>
      </c>
    </row>
    <row r="373" spans="2:52" s="116" customFormat="1" ht="22.6" customHeight="1" x14ac:dyDescent="0.35">
      <c r="B373" s="315"/>
      <c r="C373" s="316"/>
      <c r="D373" s="316"/>
      <c r="E373" s="317" t="s">
        <v>5</v>
      </c>
      <c r="F373" s="318" t="s">
        <v>460</v>
      </c>
      <c r="G373" s="319"/>
      <c r="H373" s="319"/>
      <c r="I373" s="319"/>
      <c r="J373" s="316"/>
      <c r="K373" s="320">
        <v>-7.3</v>
      </c>
      <c r="L373" s="316"/>
      <c r="M373" s="316"/>
      <c r="N373" s="316"/>
      <c r="O373" s="316"/>
      <c r="P373" s="316"/>
      <c r="Q373" s="316"/>
      <c r="S373" s="321"/>
      <c r="U373" s="322"/>
      <c r="V373" s="316"/>
      <c r="W373" s="316"/>
      <c r="X373" s="316"/>
      <c r="Y373" s="316"/>
      <c r="Z373" s="316"/>
      <c r="AA373" s="316"/>
      <c r="AB373" s="323"/>
      <c r="AU373" s="324" t="s">
        <v>180</v>
      </c>
      <c r="AV373" s="324" t="s">
        <v>86</v>
      </c>
      <c r="AW373" s="116" t="s">
        <v>86</v>
      </c>
      <c r="AX373" s="116" t="s">
        <v>31</v>
      </c>
      <c r="AY373" s="116" t="s">
        <v>74</v>
      </c>
      <c r="AZ373" s="324" t="s">
        <v>172</v>
      </c>
    </row>
    <row r="374" spans="2:52" s="116" customFormat="1" ht="22.6" customHeight="1" x14ac:dyDescent="0.35">
      <c r="B374" s="315"/>
      <c r="C374" s="316"/>
      <c r="D374" s="316"/>
      <c r="E374" s="317" t="s">
        <v>5</v>
      </c>
      <c r="F374" s="318" t="s">
        <v>461</v>
      </c>
      <c r="G374" s="319"/>
      <c r="H374" s="319"/>
      <c r="I374" s="319"/>
      <c r="J374" s="316"/>
      <c r="K374" s="320">
        <v>-2.16</v>
      </c>
      <c r="L374" s="316"/>
      <c r="M374" s="316"/>
      <c r="N374" s="316"/>
      <c r="O374" s="316"/>
      <c r="P374" s="316"/>
      <c r="Q374" s="316"/>
      <c r="S374" s="321"/>
      <c r="U374" s="322"/>
      <c r="V374" s="316"/>
      <c r="W374" s="316"/>
      <c r="X374" s="316"/>
      <c r="Y374" s="316"/>
      <c r="Z374" s="316"/>
      <c r="AA374" s="316"/>
      <c r="AB374" s="323"/>
      <c r="AU374" s="324" t="s">
        <v>180</v>
      </c>
      <c r="AV374" s="324" t="s">
        <v>86</v>
      </c>
      <c r="AW374" s="116" t="s">
        <v>86</v>
      </c>
      <c r="AX374" s="116" t="s">
        <v>31</v>
      </c>
      <c r="AY374" s="116" t="s">
        <v>74</v>
      </c>
      <c r="AZ374" s="324" t="s">
        <v>172</v>
      </c>
    </row>
    <row r="375" spans="2:52" s="116" customFormat="1" ht="22.6" customHeight="1" x14ac:dyDescent="0.35">
      <c r="B375" s="315"/>
      <c r="C375" s="316"/>
      <c r="D375" s="316"/>
      <c r="E375" s="317" t="s">
        <v>5</v>
      </c>
      <c r="F375" s="318" t="s">
        <v>462</v>
      </c>
      <c r="G375" s="319"/>
      <c r="H375" s="319"/>
      <c r="I375" s="319"/>
      <c r="J375" s="316"/>
      <c r="K375" s="320">
        <v>2.4</v>
      </c>
      <c r="L375" s="316"/>
      <c r="M375" s="316"/>
      <c r="N375" s="316"/>
      <c r="O375" s="316"/>
      <c r="P375" s="316"/>
      <c r="Q375" s="316"/>
      <c r="S375" s="321"/>
      <c r="U375" s="322"/>
      <c r="V375" s="316"/>
      <c r="W375" s="316"/>
      <c r="X375" s="316"/>
      <c r="Y375" s="316"/>
      <c r="Z375" s="316"/>
      <c r="AA375" s="316"/>
      <c r="AB375" s="323"/>
      <c r="AU375" s="324" t="s">
        <v>180</v>
      </c>
      <c r="AV375" s="324" t="s">
        <v>86</v>
      </c>
      <c r="AW375" s="116" t="s">
        <v>86</v>
      </c>
      <c r="AX375" s="116" t="s">
        <v>31</v>
      </c>
      <c r="AY375" s="116" t="s">
        <v>74</v>
      </c>
      <c r="AZ375" s="324" t="s">
        <v>172</v>
      </c>
    </row>
    <row r="376" spans="2:52" s="119" customFormat="1" ht="22.6" customHeight="1" x14ac:dyDescent="0.35">
      <c r="B376" s="344"/>
      <c r="C376" s="345"/>
      <c r="D376" s="345"/>
      <c r="E376" s="346" t="s">
        <v>5</v>
      </c>
      <c r="F376" s="347" t="s">
        <v>250</v>
      </c>
      <c r="G376" s="348"/>
      <c r="H376" s="348"/>
      <c r="I376" s="348"/>
      <c r="J376" s="345"/>
      <c r="K376" s="349">
        <v>49.44</v>
      </c>
      <c r="L376" s="345"/>
      <c r="M376" s="345"/>
      <c r="N376" s="345"/>
      <c r="O376" s="345"/>
      <c r="P376" s="345"/>
      <c r="Q376" s="345"/>
      <c r="S376" s="350"/>
      <c r="U376" s="351"/>
      <c r="V376" s="345"/>
      <c r="W376" s="345"/>
      <c r="X376" s="345"/>
      <c r="Y376" s="345"/>
      <c r="Z376" s="345"/>
      <c r="AA376" s="345"/>
      <c r="AB376" s="352"/>
      <c r="AU376" s="353" t="s">
        <v>180</v>
      </c>
      <c r="AV376" s="353" t="s">
        <v>86</v>
      </c>
      <c r="AW376" s="119" t="s">
        <v>190</v>
      </c>
      <c r="AX376" s="119" t="s">
        <v>31</v>
      </c>
      <c r="AY376" s="119" t="s">
        <v>74</v>
      </c>
      <c r="AZ376" s="353" t="s">
        <v>172</v>
      </c>
    </row>
    <row r="377" spans="2:52" s="116" customFormat="1" ht="22.6" customHeight="1" x14ac:dyDescent="0.35">
      <c r="B377" s="315"/>
      <c r="C377" s="316"/>
      <c r="D377" s="316"/>
      <c r="E377" s="317" t="s">
        <v>5</v>
      </c>
      <c r="F377" s="318" t="s">
        <v>463</v>
      </c>
      <c r="G377" s="319"/>
      <c r="H377" s="319"/>
      <c r="I377" s="319"/>
      <c r="J377" s="316"/>
      <c r="K377" s="320">
        <v>23.1</v>
      </c>
      <c r="L377" s="316"/>
      <c r="M377" s="316"/>
      <c r="N377" s="316"/>
      <c r="O377" s="316"/>
      <c r="P377" s="316"/>
      <c r="Q377" s="316"/>
      <c r="S377" s="321"/>
      <c r="U377" s="322"/>
      <c r="V377" s="316"/>
      <c r="W377" s="316"/>
      <c r="X377" s="316"/>
      <c r="Y377" s="316"/>
      <c r="Z377" s="316"/>
      <c r="AA377" s="316"/>
      <c r="AB377" s="323"/>
      <c r="AU377" s="324" t="s">
        <v>180</v>
      </c>
      <c r="AV377" s="324" t="s">
        <v>86</v>
      </c>
      <c r="AW377" s="116" t="s">
        <v>86</v>
      </c>
      <c r="AX377" s="116" t="s">
        <v>31</v>
      </c>
      <c r="AY377" s="116" t="s">
        <v>74</v>
      </c>
      <c r="AZ377" s="324" t="s">
        <v>172</v>
      </c>
    </row>
    <row r="378" spans="2:52" s="116" customFormat="1" ht="22.6" customHeight="1" x14ac:dyDescent="0.35">
      <c r="B378" s="315"/>
      <c r="C378" s="316"/>
      <c r="D378" s="316"/>
      <c r="E378" s="317" t="s">
        <v>5</v>
      </c>
      <c r="F378" s="318" t="s">
        <v>464</v>
      </c>
      <c r="G378" s="319"/>
      <c r="H378" s="319"/>
      <c r="I378" s="319"/>
      <c r="J378" s="316"/>
      <c r="K378" s="320">
        <v>-2.4</v>
      </c>
      <c r="L378" s="316"/>
      <c r="M378" s="316"/>
      <c r="N378" s="316"/>
      <c r="O378" s="316"/>
      <c r="P378" s="316"/>
      <c r="Q378" s="316"/>
      <c r="S378" s="321"/>
      <c r="U378" s="322"/>
      <c r="V378" s="316"/>
      <c r="W378" s="316"/>
      <c r="X378" s="316"/>
      <c r="Y378" s="316"/>
      <c r="Z378" s="316"/>
      <c r="AA378" s="316"/>
      <c r="AB378" s="323"/>
      <c r="AU378" s="324" t="s">
        <v>180</v>
      </c>
      <c r="AV378" s="324" t="s">
        <v>86</v>
      </c>
      <c r="AW378" s="116" t="s">
        <v>86</v>
      </c>
      <c r="AX378" s="116" t="s">
        <v>31</v>
      </c>
      <c r="AY378" s="116" t="s">
        <v>74</v>
      </c>
      <c r="AZ378" s="324" t="s">
        <v>172</v>
      </c>
    </row>
    <row r="379" spans="2:52" s="116" customFormat="1" ht="22.6" customHeight="1" x14ac:dyDescent="0.35">
      <c r="B379" s="315"/>
      <c r="C379" s="316"/>
      <c r="D379" s="316"/>
      <c r="E379" s="317" t="s">
        <v>5</v>
      </c>
      <c r="F379" s="318" t="s">
        <v>465</v>
      </c>
      <c r="G379" s="319"/>
      <c r="H379" s="319"/>
      <c r="I379" s="319"/>
      <c r="J379" s="316"/>
      <c r="K379" s="320">
        <v>1.1000000000000001</v>
      </c>
      <c r="L379" s="316"/>
      <c r="M379" s="316"/>
      <c r="N379" s="316"/>
      <c r="O379" s="316"/>
      <c r="P379" s="316"/>
      <c r="Q379" s="316"/>
      <c r="S379" s="321"/>
      <c r="U379" s="322"/>
      <c r="V379" s="316"/>
      <c r="W379" s="316"/>
      <c r="X379" s="316"/>
      <c r="Y379" s="316"/>
      <c r="Z379" s="316"/>
      <c r="AA379" s="316"/>
      <c r="AB379" s="323"/>
      <c r="AU379" s="324" t="s">
        <v>180</v>
      </c>
      <c r="AV379" s="324" t="s">
        <v>86</v>
      </c>
      <c r="AW379" s="116" t="s">
        <v>86</v>
      </c>
      <c r="AX379" s="116" t="s">
        <v>31</v>
      </c>
      <c r="AY379" s="116" t="s">
        <v>74</v>
      </c>
      <c r="AZ379" s="324" t="s">
        <v>172</v>
      </c>
    </row>
    <row r="380" spans="2:52" s="119" customFormat="1" ht="22.6" customHeight="1" x14ac:dyDescent="0.35">
      <c r="B380" s="344"/>
      <c r="C380" s="345"/>
      <c r="D380" s="345"/>
      <c r="E380" s="346" t="s">
        <v>5</v>
      </c>
      <c r="F380" s="347" t="s">
        <v>250</v>
      </c>
      <c r="G380" s="348"/>
      <c r="H380" s="348"/>
      <c r="I380" s="348"/>
      <c r="J380" s="345"/>
      <c r="K380" s="349">
        <v>21.8</v>
      </c>
      <c r="L380" s="345"/>
      <c r="M380" s="345"/>
      <c r="N380" s="345"/>
      <c r="O380" s="345"/>
      <c r="P380" s="345"/>
      <c r="Q380" s="345"/>
      <c r="S380" s="350"/>
      <c r="U380" s="351"/>
      <c r="V380" s="345"/>
      <c r="W380" s="345"/>
      <c r="X380" s="345"/>
      <c r="Y380" s="345"/>
      <c r="Z380" s="345"/>
      <c r="AA380" s="345"/>
      <c r="AB380" s="352"/>
      <c r="AU380" s="353" t="s">
        <v>180</v>
      </c>
      <c r="AV380" s="353" t="s">
        <v>86</v>
      </c>
      <c r="AW380" s="119" t="s">
        <v>190</v>
      </c>
      <c r="AX380" s="119" t="s">
        <v>31</v>
      </c>
      <c r="AY380" s="119" t="s">
        <v>74</v>
      </c>
      <c r="AZ380" s="353" t="s">
        <v>172</v>
      </c>
    </row>
    <row r="381" spans="2:52" s="116" customFormat="1" ht="22.6" customHeight="1" x14ac:dyDescent="0.35">
      <c r="B381" s="315"/>
      <c r="C381" s="316"/>
      <c r="D381" s="316"/>
      <c r="E381" s="317" t="s">
        <v>5</v>
      </c>
      <c r="F381" s="318" t="s">
        <v>466</v>
      </c>
      <c r="G381" s="319"/>
      <c r="H381" s="319"/>
      <c r="I381" s="319"/>
      <c r="J381" s="316"/>
      <c r="K381" s="320">
        <v>20.399999999999999</v>
      </c>
      <c r="L381" s="316"/>
      <c r="M381" s="316"/>
      <c r="N381" s="316"/>
      <c r="O381" s="316"/>
      <c r="P381" s="316"/>
      <c r="Q381" s="316"/>
      <c r="S381" s="321"/>
      <c r="U381" s="322"/>
      <c r="V381" s="316"/>
      <c r="W381" s="316"/>
      <c r="X381" s="316"/>
      <c r="Y381" s="316"/>
      <c r="Z381" s="316"/>
      <c r="AA381" s="316"/>
      <c r="AB381" s="323"/>
      <c r="AU381" s="324" t="s">
        <v>180</v>
      </c>
      <c r="AV381" s="324" t="s">
        <v>86</v>
      </c>
      <c r="AW381" s="116" t="s">
        <v>86</v>
      </c>
      <c r="AX381" s="116" t="s">
        <v>31</v>
      </c>
      <c r="AY381" s="116" t="s">
        <v>74</v>
      </c>
      <c r="AZ381" s="324" t="s">
        <v>172</v>
      </c>
    </row>
    <row r="382" spans="2:52" s="116" customFormat="1" ht="22.6" customHeight="1" x14ac:dyDescent="0.35">
      <c r="B382" s="315"/>
      <c r="C382" s="316"/>
      <c r="D382" s="316"/>
      <c r="E382" s="317" t="s">
        <v>5</v>
      </c>
      <c r="F382" s="318" t="s">
        <v>461</v>
      </c>
      <c r="G382" s="319"/>
      <c r="H382" s="319"/>
      <c r="I382" s="319"/>
      <c r="J382" s="316"/>
      <c r="K382" s="320">
        <v>-2.16</v>
      </c>
      <c r="L382" s="316"/>
      <c r="M382" s="316"/>
      <c r="N382" s="316"/>
      <c r="O382" s="316"/>
      <c r="P382" s="316"/>
      <c r="Q382" s="316"/>
      <c r="S382" s="321"/>
      <c r="U382" s="322"/>
      <c r="V382" s="316"/>
      <c r="W382" s="316"/>
      <c r="X382" s="316"/>
      <c r="Y382" s="316"/>
      <c r="Z382" s="316"/>
      <c r="AA382" s="316"/>
      <c r="AB382" s="323"/>
      <c r="AU382" s="324" t="s">
        <v>180</v>
      </c>
      <c r="AV382" s="324" t="s">
        <v>86</v>
      </c>
      <c r="AW382" s="116" t="s">
        <v>86</v>
      </c>
      <c r="AX382" s="116" t="s">
        <v>31</v>
      </c>
      <c r="AY382" s="116" t="s">
        <v>74</v>
      </c>
      <c r="AZ382" s="324" t="s">
        <v>172</v>
      </c>
    </row>
    <row r="383" spans="2:52" s="116" customFormat="1" ht="22.6" customHeight="1" x14ac:dyDescent="0.35">
      <c r="B383" s="315"/>
      <c r="C383" s="316"/>
      <c r="D383" s="316"/>
      <c r="E383" s="317" t="s">
        <v>5</v>
      </c>
      <c r="F383" s="318" t="s">
        <v>467</v>
      </c>
      <c r="G383" s="319"/>
      <c r="H383" s="319"/>
      <c r="I383" s="319"/>
      <c r="J383" s="316"/>
      <c r="K383" s="320">
        <v>1.5</v>
      </c>
      <c r="L383" s="316"/>
      <c r="M383" s="316"/>
      <c r="N383" s="316"/>
      <c r="O383" s="316"/>
      <c r="P383" s="316"/>
      <c r="Q383" s="316"/>
      <c r="S383" s="321"/>
      <c r="U383" s="322"/>
      <c r="V383" s="316"/>
      <c r="W383" s="316"/>
      <c r="X383" s="316"/>
      <c r="Y383" s="316"/>
      <c r="Z383" s="316"/>
      <c r="AA383" s="316"/>
      <c r="AB383" s="323"/>
      <c r="AU383" s="324" t="s">
        <v>180</v>
      </c>
      <c r="AV383" s="324" t="s">
        <v>86</v>
      </c>
      <c r="AW383" s="116" t="s">
        <v>86</v>
      </c>
      <c r="AX383" s="116" t="s">
        <v>31</v>
      </c>
      <c r="AY383" s="116" t="s">
        <v>74</v>
      </c>
      <c r="AZ383" s="324" t="s">
        <v>172</v>
      </c>
    </row>
    <row r="384" spans="2:52" s="119" customFormat="1" ht="22.6" customHeight="1" x14ac:dyDescent="0.35">
      <c r="B384" s="344"/>
      <c r="C384" s="345"/>
      <c r="D384" s="345"/>
      <c r="E384" s="346" t="s">
        <v>5</v>
      </c>
      <c r="F384" s="347" t="s">
        <v>250</v>
      </c>
      <c r="G384" s="348"/>
      <c r="H384" s="348"/>
      <c r="I384" s="348"/>
      <c r="J384" s="345"/>
      <c r="K384" s="349">
        <v>19.739999999999998</v>
      </c>
      <c r="L384" s="345"/>
      <c r="M384" s="345"/>
      <c r="N384" s="345"/>
      <c r="O384" s="345"/>
      <c r="P384" s="345"/>
      <c r="Q384" s="345"/>
      <c r="S384" s="350"/>
      <c r="U384" s="351"/>
      <c r="V384" s="345"/>
      <c r="W384" s="345"/>
      <c r="X384" s="345"/>
      <c r="Y384" s="345"/>
      <c r="Z384" s="345"/>
      <c r="AA384" s="345"/>
      <c r="AB384" s="352"/>
      <c r="AU384" s="353" t="s">
        <v>180</v>
      </c>
      <c r="AV384" s="353" t="s">
        <v>86</v>
      </c>
      <c r="AW384" s="119" t="s">
        <v>190</v>
      </c>
      <c r="AX384" s="119" t="s">
        <v>31</v>
      </c>
      <c r="AY384" s="119" t="s">
        <v>74</v>
      </c>
      <c r="AZ384" s="353" t="s">
        <v>172</v>
      </c>
    </row>
    <row r="385" spans="2:52" s="116" customFormat="1" ht="22.6" customHeight="1" x14ac:dyDescent="0.35">
      <c r="B385" s="315"/>
      <c r="C385" s="316"/>
      <c r="D385" s="316"/>
      <c r="E385" s="317" t="s">
        <v>5</v>
      </c>
      <c r="F385" s="318" t="s">
        <v>468</v>
      </c>
      <c r="G385" s="319"/>
      <c r="H385" s="319"/>
      <c r="I385" s="319"/>
      <c r="J385" s="316"/>
      <c r="K385" s="320">
        <v>19.440000000000001</v>
      </c>
      <c r="L385" s="316"/>
      <c r="M385" s="316"/>
      <c r="N385" s="316"/>
      <c r="O385" s="316"/>
      <c r="P385" s="316"/>
      <c r="Q385" s="316"/>
      <c r="S385" s="321"/>
      <c r="U385" s="322"/>
      <c r="V385" s="316"/>
      <c r="W385" s="316"/>
      <c r="X385" s="316"/>
      <c r="Y385" s="316"/>
      <c r="Z385" s="316"/>
      <c r="AA385" s="316"/>
      <c r="AB385" s="323"/>
      <c r="AU385" s="324" t="s">
        <v>180</v>
      </c>
      <c r="AV385" s="324" t="s">
        <v>86</v>
      </c>
      <c r="AW385" s="116" t="s">
        <v>86</v>
      </c>
      <c r="AX385" s="116" t="s">
        <v>31</v>
      </c>
      <c r="AY385" s="116" t="s">
        <v>74</v>
      </c>
      <c r="AZ385" s="324" t="s">
        <v>172</v>
      </c>
    </row>
    <row r="386" spans="2:52" s="119" customFormat="1" ht="22.6" customHeight="1" x14ac:dyDescent="0.35">
      <c r="B386" s="344"/>
      <c r="C386" s="345"/>
      <c r="D386" s="345"/>
      <c r="E386" s="346" t="s">
        <v>5</v>
      </c>
      <c r="F386" s="347" t="s">
        <v>250</v>
      </c>
      <c r="G386" s="348"/>
      <c r="H386" s="348"/>
      <c r="I386" s="348"/>
      <c r="J386" s="345"/>
      <c r="K386" s="349">
        <v>19.440000000000001</v>
      </c>
      <c r="L386" s="345"/>
      <c r="M386" s="345"/>
      <c r="N386" s="345"/>
      <c r="O386" s="345"/>
      <c r="P386" s="345"/>
      <c r="Q386" s="345"/>
      <c r="S386" s="350"/>
      <c r="U386" s="351"/>
      <c r="V386" s="345"/>
      <c r="W386" s="345"/>
      <c r="X386" s="345"/>
      <c r="Y386" s="345"/>
      <c r="Z386" s="345"/>
      <c r="AA386" s="345"/>
      <c r="AB386" s="352"/>
      <c r="AU386" s="353" t="s">
        <v>180</v>
      </c>
      <c r="AV386" s="353" t="s">
        <v>86</v>
      </c>
      <c r="AW386" s="119" t="s">
        <v>190</v>
      </c>
      <c r="AX386" s="119" t="s">
        <v>31</v>
      </c>
      <c r="AY386" s="119" t="s">
        <v>74</v>
      </c>
      <c r="AZ386" s="353" t="s">
        <v>172</v>
      </c>
    </row>
    <row r="387" spans="2:52" s="116" customFormat="1" ht="22.6" customHeight="1" x14ac:dyDescent="0.35">
      <c r="B387" s="315"/>
      <c r="C387" s="316"/>
      <c r="D387" s="316"/>
      <c r="E387" s="317" t="s">
        <v>5</v>
      </c>
      <c r="F387" s="318" t="s">
        <v>469</v>
      </c>
      <c r="G387" s="319"/>
      <c r="H387" s="319"/>
      <c r="I387" s="319"/>
      <c r="J387" s="316"/>
      <c r="K387" s="320">
        <v>26.88</v>
      </c>
      <c r="L387" s="316"/>
      <c r="M387" s="316"/>
      <c r="N387" s="316"/>
      <c r="O387" s="316"/>
      <c r="P387" s="316"/>
      <c r="Q387" s="316"/>
      <c r="S387" s="321"/>
      <c r="U387" s="322"/>
      <c r="V387" s="316"/>
      <c r="W387" s="316"/>
      <c r="X387" s="316"/>
      <c r="Y387" s="316"/>
      <c r="Z387" s="316"/>
      <c r="AA387" s="316"/>
      <c r="AB387" s="323"/>
      <c r="AU387" s="324" t="s">
        <v>180</v>
      </c>
      <c r="AV387" s="324" t="s">
        <v>86</v>
      </c>
      <c r="AW387" s="116" t="s">
        <v>86</v>
      </c>
      <c r="AX387" s="116" t="s">
        <v>31</v>
      </c>
      <c r="AY387" s="116" t="s">
        <v>74</v>
      </c>
      <c r="AZ387" s="324" t="s">
        <v>172</v>
      </c>
    </row>
    <row r="388" spans="2:52" s="116" customFormat="1" ht="22.6" customHeight="1" x14ac:dyDescent="0.35">
      <c r="B388" s="315"/>
      <c r="C388" s="316"/>
      <c r="D388" s="316"/>
      <c r="E388" s="317" t="s">
        <v>5</v>
      </c>
      <c r="F388" s="318" t="s">
        <v>470</v>
      </c>
      <c r="G388" s="319"/>
      <c r="H388" s="319"/>
      <c r="I388" s="319"/>
      <c r="J388" s="316"/>
      <c r="K388" s="320">
        <v>-2.5</v>
      </c>
      <c r="L388" s="316"/>
      <c r="M388" s="316"/>
      <c r="N388" s="316"/>
      <c r="O388" s="316"/>
      <c r="P388" s="316"/>
      <c r="Q388" s="316"/>
      <c r="S388" s="321"/>
      <c r="U388" s="322"/>
      <c r="V388" s="316"/>
      <c r="W388" s="316"/>
      <c r="X388" s="316"/>
      <c r="Y388" s="316"/>
      <c r="Z388" s="316"/>
      <c r="AA388" s="316"/>
      <c r="AB388" s="323"/>
      <c r="AU388" s="324" t="s">
        <v>180</v>
      </c>
      <c r="AV388" s="324" t="s">
        <v>86</v>
      </c>
      <c r="AW388" s="116" t="s">
        <v>86</v>
      </c>
      <c r="AX388" s="116" t="s">
        <v>31</v>
      </c>
      <c r="AY388" s="116" t="s">
        <v>74</v>
      </c>
      <c r="AZ388" s="324" t="s">
        <v>172</v>
      </c>
    </row>
    <row r="389" spans="2:52" s="116" customFormat="1" ht="22.6" customHeight="1" x14ac:dyDescent="0.35">
      <c r="B389" s="315"/>
      <c r="C389" s="316"/>
      <c r="D389" s="316"/>
      <c r="E389" s="317" t="s">
        <v>5</v>
      </c>
      <c r="F389" s="318" t="s">
        <v>471</v>
      </c>
      <c r="G389" s="319"/>
      <c r="H389" s="319"/>
      <c r="I389" s="319"/>
      <c r="J389" s="316"/>
      <c r="K389" s="320">
        <v>-1.08</v>
      </c>
      <c r="L389" s="316"/>
      <c r="M389" s="316"/>
      <c r="N389" s="316"/>
      <c r="O389" s="316"/>
      <c r="P389" s="316"/>
      <c r="Q389" s="316"/>
      <c r="S389" s="321"/>
      <c r="U389" s="322"/>
      <c r="V389" s="316"/>
      <c r="W389" s="316"/>
      <c r="X389" s="316"/>
      <c r="Y389" s="316"/>
      <c r="Z389" s="316"/>
      <c r="AA389" s="316"/>
      <c r="AB389" s="323"/>
      <c r="AU389" s="324" t="s">
        <v>180</v>
      </c>
      <c r="AV389" s="324" t="s">
        <v>86</v>
      </c>
      <c r="AW389" s="116" t="s">
        <v>86</v>
      </c>
      <c r="AX389" s="116" t="s">
        <v>31</v>
      </c>
      <c r="AY389" s="116" t="s">
        <v>74</v>
      </c>
      <c r="AZ389" s="324" t="s">
        <v>172</v>
      </c>
    </row>
    <row r="390" spans="2:52" s="116" customFormat="1" ht="22.6" customHeight="1" x14ac:dyDescent="0.35">
      <c r="B390" s="315"/>
      <c r="C390" s="316"/>
      <c r="D390" s="316"/>
      <c r="E390" s="317" t="s">
        <v>5</v>
      </c>
      <c r="F390" s="318" t="s">
        <v>472</v>
      </c>
      <c r="G390" s="319"/>
      <c r="H390" s="319"/>
      <c r="I390" s="319"/>
      <c r="J390" s="316"/>
      <c r="K390" s="320">
        <v>2.6</v>
      </c>
      <c r="L390" s="316"/>
      <c r="M390" s="316"/>
      <c r="N390" s="316"/>
      <c r="O390" s="316"/>
      <c r="P390" s="316"/>
      <c r="Q390" s="316"/>
      <c r="S390" s="321"/>
      <c r="U390" s="322"/>
      <c r="V390" s="316"/>
      <c r="W390" s="316"/>
      <c r="X390" s="316"/>
      <c r="Y390" s="316"/>
      <c r="Z390" s="316"/>
      <c r="AA390" s="316"/>
      <c r="AB390" s="323"/>
      <c r="AU390" s="324" t="s">
        <v>180</v>
      </c>
      <c r="AV390" s="324" t="s">
        <v>86</v>
      </c>
      <c r="AW390" s="116" t="s">
        <v>86</v>
      </c>
      <c r="AX390" s="116" t="s">
        <v>31</v>
      </c>
      <c r="AY390" s="116" t="s">
        <v>74</v>
      </c>
      <c r="AZ390" s="324" t="s">
        <v>172</v>
      </c>
    </row>
    <row r="391" spans="2:52" s="116" customFormat="1" ht="22.6" customHeight="1" x14ac:dyDescent="0.35">
      <c r="B391" s="315"/>
      <c r="C391" s="316"/>
      <c r="D391" s="316"/>
      <c r="E391" s="317" t="s">
        <v>5</v>
      </c>
      <c r="F391" s="318" t="s">
        <v>473</v>
      </c>
      <c r="G391" s="319"/>
      <c r="H391" s="319"/>
      <c r="I391" s="319"/>
      <c r="J391" s="316"/>
      <c r="K391" s="320">
        <v>1.05</v>
      </c>
      <c r="L391" s="316"/>
      <c r="M391" s="316"/>
      <c r="N391" s="316"/>
      <c r="O391" s="316"/>
      <c r="P391" s="316"/>
      <c r="Q391" s="316"/>
      <c r="S391" s="321"/>
      <c r="U391" s="322"/>
      <c r="V391" s="316"/>
      <c r="W391" s="316"/>
      <c r="X391" s="316"/>
      <c r="Y391" s="316"/>
      <c r="Z391" s="316"/>
      <c r="AA391" s="316"/>
      <c r="AB391" s="323"/>
      <c r="AU391" s="324" t="s">
        <v>180</v>
      </c>
      <c r="AV391" s="324" t="s">
        <v>86</v>
      </c>
      <c r="AW391" s="116" t="s">
        <v>86</v>
      </c>
      <c r="AX391" s="116" t="s">
        <v>31</v>
      </c>
      <c r="AY391" s="116" t="s">
        <v>74</v>
      </c>
      <c r="AZ391" s="324" t="s">
        <v>172</v>
      </c>
    </row>
    <row r="392" spans="2:52" s="119" customFormat="1" ht="22.6" customHeight="1" x14ac:dyDescent="0.35">
      <c r="B392" s="344"/>
      <c r="C392" s="345"/>
      <c r="D392" s="345"/>
      <c r="E392" s="346" t="s">
        <v>5</v>
      </c>
      <c r="F392" s="347" t="s">
        <v>250</v>
      </c>
      <c r="G392" s="348"/>
      <c r="H392" s="348"/>
      <c r="I392" s="348"/>
      <c r="J392" s="345"/>
      <c r="K392" s="349">
        <v>26.95</v>
      </c>
      <c r="L392" s="345"/>
      <c r="M392" s="345"/>
      <c r="N392" s="345"/>
      <c r="O392" s="345"/>
      <c r="P392" s="345"/>
      <c r="Q392" s="345"/>
      <c r="S392" s="350"/>
      <c r="U392" s="351"/>
      <c r="V392" s="345"/>
      <c r="W392" s="345"/>
      <c r="X392" s="345"/>
      <c r="Y392" s="345"/>
      <c r="Z392" s="345"/>
      <c r="AA392" s="345"/>
      <c r="AB392" s="352"/>
      <c r="AU392" s="353" t="s">
        <v>180</v>
      </c>
      <c r="AV392" s="353" t="s">
        <v>86</v>
      </c>
      <c r="AW392" s="119" t="s">
        <v>190</v>
      </c>
      <c r="AX392" s="119" t="s">
        <v>31</v>
      </c>
      <c r="AY392" s="119" t="s">
        <v>74</v>
      </c>
      <c r="AZ392" s="353" t="s">
        <v>172</v>
      </c>
    </row>
    <row r="393" spans="2:52" s="116" customFormat="1" ht="22.6" customHeight="1" x14ac:dyDescent="0.35">
      <c r="B393" s="315"/>
      <c r="C393" s="316"/>
      <c r="D393" s="316"/>
      <c r="E393" s="317" t="s">
        <v>5</v>
      </c>
      <c r="F393" s="318" t="s">
        <v>474</v>
      </c>
      <c r="G393" s="319"/>
      <c r="H393" s="319"/>
      <c r="I393" s="319"/>
      <c r="J393" s="316"/>
      <c r="K393" s="320">
        <v>29.8</v>
      </c>
      <c r="L393" s="316"/>
      <c r="M393" s="316"/>
      <c r="N393" s="316"/>
      <c r="O393" s="316"/>
      <c r="P393" s="316"/>
      <c r="Q393" s="316"/>
      <c r="S393" s="321"/>
      <c r="U393" s="322"/>
      <c r="V393" s="316"/>
      <c r="W393" s="316"/>
      <c r="X393" s="316"/>
      <c r="Y393" s="316"/>
      <c r="Z393" s="316"/>
      <c r="AA393" s="316"/>
      <c r="AB393" s="323"/>
      <c r="AU393" s="324" t="s">
        <v>180</v>
      </c>
      <c r="AV393" s="324" t="s">
        <v>86</v>
      </c>
      <c r="AW393" s="116" t="s">
        <v>86</v>
      </c>
      <c r="AX393" s="116" t="s">
        <v>31</v>
      </c>
      <c r="AY393" s="116" t="s">
        <v>74</v>
      </c>
      <c r="AZ393" s="324" t="s">
        <v>172</v>
      </c>
    </row>
    <row r="394" spans="2:52" s="116" customFormat="1" ht="22.6" customHeight="1" x14ac:dyDescent="0.35">
      <c r="B394" s="315"/>
      <c r="C394" s="316"/>
      <c r="D394" s="316"/>
      <c r="E394" s="317" t="s">
        <v>5</v>
      </c>
      <c r="F394" s="318" t="s">
        <v>475</v>
      </c>
      <c r="G394" s="319"/>
      <c r="H394" s="319"/>
      <c r="I394" s="319"/>
      <c r="J394" s="316"/>
      <c r="K394" s="320">
        <v>-1.8</v>
      </c>
      <c r="L394" s="316"/>
      <c r="M394" s="316"/>
      <c r="N394" s="316"/>
      <c r="O394" s="316"/>
      <c r="P394" s="316"/>
      <c r="Q394" s="316"/>
      <c r="S394" s="321"/>
      <c r="U394" s="322"/>
      <c r="V394" s="316"/>
      <c r="W394" s="316"/>
      <c r="X394" s="316"/>
      <c r="Y394" s="316"/>
      <c r="Z394" s="316"/>
      <c r="AA394" s="316"/>
      <c r="AB394" s="323"/>
      <c r="AU394" s="324" t="s">
        <v>180</v>
      </c>
      <c r="AV394" s="324" t="s">
        <v>86</v>
      </c>
      <c r="AW394" s="116" t="s">
        <v>86</v>
      </c>
      <c r="AX394" s="116" t="s">
        <v>31</v>
      </c>
      <c r="AY394" s="116" t="s">
        <v>74</v>
      </c>
      <c r="AZ394" s="324" t="s">
        <v>172</v>
      </c>
    </row>
    <row r="395" spans="2:52" s="116" customFormat="1" ht="22.6" customHeight="1" x14ac:dyDescent="0.35">
      <c r="B395" s="315"/>
      <c r="C395" s="316"/>
      <c r="D395" s="316"/>
      <c r="E395" s="317" t="s">
        <v>5</v>
      </c>
      <c r="F395" s="318" t="s">
        <v>476</v>
      </c>
      <c r="G395" s="319"/>
      <c r="H395" s="319"/>
      <c r="I395" s="319"/>
      <c r="J395" s="316"/>
      <c r="K395" s="320">
        <v>-1.32</v>
      </c>
      <c r="L395" s="316"/>
      <c r="M395" s="316"/>
      <c r="N395" s="316"/>
      <c r="O395" s="316"/>
      <c r="P395" s="316"/>
      <c r="Q395" s="316"/>
      <c r="S395" s="321"/>
      <c r="U395" s="322"/>
      <c r="V395" s="316"/>
      <c r="W395" s="316"/>
      <c r="X395" s="316"/>
      <c r="Y395" s="316"/>
      <c r="Z395" s="316"/>
      <c r="AA395" s="316"/>
      <c r="AB395" s="323"/>
      <c r="AU395" s="324" t="s">
        <v>180</v>
      </c>
      <c r="AV395" s="324" t="s">
        <v>86</v>
      </c>
      <c r="AW395" s="116" t="s">
        <v>86</v>
      </c>
      <c r="AX395" s="116" t="s">
        <v>31</v>
      </c>
      <c r="AY395" s="116" t="s">
        <v>74</v>
      </c>
      <c r="AZ395" s="324" t="s">
        <v>172</v>
      </c>
    </row>
    <row r="396" spans="2:52" s="116" customFormat="1" ht="22.6" customHeight="1" x14ac:dyDescent="0.35">
      <c r="B396" s="315"/>
      <c r="C396" s="316"/>
      <c r="D396" s="316"/>
      <c r="E396" s="317" t="s">
        <v>5</v>
      </c>
      <c r="F396" s="318" t="s">
        <v>477</v>
      </c>
      <c r="G396" s="319"/>
      <c r="H396" s="319"/>
      <c r="I396" s="319"/>
      <c r="J396" s="316"/>
      <c r="K396" s="320">
        <v>0.85</v>
      </c>
      <c r="L396" s="316"/>
      <c r="M396" s="316"/>
      <c r="N396" s="316"/>
      <c r="O396" s="316"/>
      <c r="P396" s="316"/>
      <c r="Q396" s="316"/>
      <c r="S396" s="321"/>
      <c r="U396" s="322"/>
      <c r="V396" s="316"/>
      <c r="W396" s="316"/>
      <c r="X396" s="316"/>
      <c r="Y396" s="316"/>
      <c r="Z396" s="316"/>
      <c r="AA396" s="316"/>
      <c r="AB396" s="323"/>
      <c r="AU396" s="324" t="s">
        <v>180</v>
      </c>
      <c r="AV396" s="324" t="s">
        <v>86</v>
      </c>
      <c r="AW396" s="116" t="s">
        <v>86</v>
      </c>
      <c r="AX396" s="116" t="s">
        <v>31</v>
      </c>
      <c r="AY396" s="116" t="s">
        <v>74</v>
      </c>
      <c r="AZ396" s="324" t="s">
        <v>172</v>
      </c>
    </row>
    <row r="397" spans="2:52" s="119" customFormat="1" ht="22.6" customHeight="1" x14ac:dyDescent="0.35">
      <c r="B397" s="344"/>
      <c r="C397" s="345"/>
      <c r="D397" s="345"/>
      <c r="E397" s="346" t="s">
        <v>5</v>
      </c>
      <c r="F397" s="347" t="s">
        <v>250</v>
      </c>
      <c r="G397" s="348"/>
      <c r="H397" s="348"/>
      <c r="I397" s="348"/>
      <c r="J397" s="345"/>
      <c r="K397" s="349">
        <v>27.53</v>
      </c>
      <c r="L397" s="345"/>
      <c r="M397" s="345"/>
      <c r="N397" s="345"/>
      <c r="O397" s="345"/>
      <c r="P397" s="345"/>
      <c r="Q397" s="345"/>
      <c r="S397" s="350"/>
      <c r="U397" s="351"/>
      <c r="V397" s="345"/>
      <c r="W397" s="345"/>
      <c r="X397" s="345"/>
      <c r="Y397" s="345"/>
      <c r="Z397" s="345"/>
      <c r="AA397" s="345"/>
      <c r="AB397" s="352"/>
      <c r="AU397" s="353" t="s">
        <v>180</v>
      </c>
      <c r="AV397" s="353" t="s">
        <v>86</v>
      </c>
      <c r="AW397" s="119" t="s">
        <v>190</v>
      </c>
      <c r="AX397" s="119" t="s">
        <v>31</v>
      </c>
      <c r="AY397" s="119" t="s">
        <v>74</v>
      </c>
      <c r="AZ397" s="353" t="s">
        <v>172</v>
      </c>
    </row>
    <row r="398" spans="2:52" s="116" customFormat="1" ht="22.6" customHeight="1" x14ac:dyDescent="0.35">
      <c r="B398" s="315"/>
      <c r="C398" s="316"/>
      <c r="D398" s="316"/>
      <c r="E398" s="317" t="s">
        <v>5</v>
      </c>
      <c r="F398" s="318" t="s">
        <v>478</v>
      </c>
      <c r="G398" s="319"/>
      <c r="H398" s="319"/>
      <c r="I398" s="319"/>
      <c r="J398" s="316"/>
      <c r="K398" s="320">
        <v>25.6</v>
      </c>
      <c r="L398" s="316"/>
      <c r="M398" s="316"/>
      <c r="N398" s="316"/>
      <c r="O398" s="316"/>
      <c r="P398" s="316"/>
      <c r="Q398" s="316"/>
      <c r="S398" s="321"/>
      <c r="U398" s="322"/>
      <c r="V398" s="316"/>
      <c r="W398" s="316"/>
      <c r="X398" s="316"/>
      <c r="Y398" s="316"/>
      <c r="Z398" s="316"/>
      <c r="AA398" s="316"/>
      <c r="AB398" s="323"/>
      <c r="AU398" s="324" t="s">
        <v>180</v>
      </c>
      <c r="AV398" s="324" t="s">
        <v>86</v>
      </c>
      <c r="AW398" s="116" t="s">
        <v>86</v>
      </c>
      <c r="AX398" s="116" t="s">
        <v>31</v>
      </c>
      <c r="AY398" s="116" t="s">
        <v>74</v>
      </c>
      <c r="AZ398" s="324" t="s">
        <v>172</v>
      </c>
    </row>
    <row r="399" spans="2:52" s="116" customFormat="1" ht="22.6" customHeight="1" x14ac:dyDescent="0.35">
      <c r="B399" s="315"/>
      <c r="C399" s="316"/>
      <c r="D399" s="316"/>
      <c r="E399" s="317" t="s">
        <v>5</v>
      </c>
      <c r="F399" s="318" t="s">
        <v>479</v>
      </c>
      <c r="G399" s="319"/>
      <c r="H399" s="319"/>
      <c r="I399" s="319"/>
      <c r="J399" s="316"/>
      <c r="K399" s="320">
        <v>-3.4</v>
      </c>
      <c r="L399" s="316"/>
      <c r="M399" s="316"/>
      <c r="N399" s="316"/>
      <c r="O399" s="316"/>
      <c r="P399" s="316"/>
      <c r="Q399" s="316"/>
      <c r="S399" s="321"/>
      <c r="U399" s="322"/>
      <c r="V399" s="316"/>
      <c r="W399" s="316"/>
      <c r="X399" s="316"/>
      <c r="Y399" s="316"/>
      <c r="Z399" s="316"/>
      <c r="AA399" s="316"/>
      <c r="AB399" s="323"/>
      <c r="AU399" s="324" t="s">
        <v>180</v>
      </c>
      <c r="AV399" s="324" t="s">
        <v>86</v>
      </c>
      <c r="AW399" s="116" t="s">
        <v>86</v>
      </c>
      <c r="AX399" s="116" t="s">
        <v>31</v>
      </c>
      <c r="AY399" s="116" t="s">
        <v>74</v>
      </c>
      <c r="AZ399" s="324" t="s">
        <v>172</v>
      </c>
    </row>
    <row r="400" spans="2:52" s="116" customFormat="1" ht="22.6" customHeight="1" x14ac:dyDescent="0.35">
      <c r="B400" s="315"/>
      <c r="C400" s="316"/>
      <c r="D400" s="316"/>
      <c r="E400" s="317" t="s">
        <v>5</v>
      </c>
      <c r="F400" s="318" t="s">
        <v>476</v>
      </c>
      <c r="G400" s="319"/>
      <c r="H400" s="319"/>
      <c r="I400" s="319"/>
      <c r="J400" s="316"/>
      <c r="K400" s="320">
        <v>-1.32</v>
      </c>
      <c r="L400" s="316"/>
      <c r="M400" s="316"/>
      <c r="N400" s="316"/>
      <c r="O400" s="316"/>
      <c r="P400" s="316"/>
      <c r="Q400" s="316"/>
      <c r="S400" s="321"/>
      <c r="U400" s="322"/>
      <c r="V400" s="316"/>
      <c r="W400" s="316"/>
      <c r="X400" s="316"/>
      <c r="Y400" s="316"/>
      <c r="Z400" s="316"/>
      <c r="AA400" s="316"/>
      <c r="AB400" s="323"/>
      <c r="AU400" s="324" t="s">
        <v>180</v>
      </c>
      <c r="AV400" s="324" t="s">
        <v>86</v>
      </c>
      <c r="AW400" s="116" t="s">
        <v>86</v>
      </c>
      <c r="AX400" s="116" t="s">
        <v>31</v>
      </c>
      <c r="AY400" s="116" t="s">
        <v>74</v>
      </c>
      <c r="AZ400" s="324" t="s">
        <v>172</v>
      </c>
    </row>
    <row r="401" spans="2:52" s="116" customFormat="1" ht="22.6" customHeight="1" x14ac:dyDescent="0.35">
      <c r="B401" s="315"/>
      <c r="C401" s="316"/>
      <c r="D401" s="316"/>
      <c r="E401" s="317" t="s">
        <v>5</v>
      </c>
      <c r="F401" s="318" t="s">
        <v>477</v>
      </c>
      <c r="G401" s="319"/>
      <c r="H401" s="319"/>
      <c r="I401" s="319"/>
      <c r="J401" s="316"/>
      <c r="K401" s="320">
        <v>0.85</v>
      </c>
      <c r="L401" s="316"/>
      <c r="M401" s="316"/>
      <c r="N401" s="316"/>
      <c r="O401" s="316"/>
      <c r="P401" s="316"/>
      <c r="Q401" s="316"/>
      <c r="S401" s="321"/>
      <c r="U401" s="322"/>
      <c r="V401" s="316"/>
      <c r="W401" s="316"/>
      <c r="X401" s="316"/>
      <c r="Y401" s="316"/>
      <c r="Z401" s="316"/>
      <c r="AA401" s="316"/>
      <c r="AB401" s="323"/>
      <c r="AU401" s="324" t="s">
        <v>180</v>
      </c>
      <c r="AV401" s="324" t="s">
        <v>86</v>
      </c>
      <c r="AW401" s="116" t="s">
        <v>86</v>
      </c>
      <c r="AX401" s="116" t="s">
        <v>31</v>
      </c>
      <c r="AY401" s="116" t="s">
        <v>74</v>
      </c>
      <c r="AZ401" s="324" t="s">
        <v>172</v>
      </c>
    </row>
    <row r="402" spans="2:52" s="119" customFormat="1" ht="22.6" customHeight="1" x14ac:dyDescent="0.35">
      <c r="B402" s="344"/>
      <c r="C402" s="345"/>
      <c r="D402" s="345"/>
      <c r="E402" s="346" t="s">
        <v>5</v>
      </c>
      <c r="F402" s="347" t="s">
        <v>250</v>
      </c>
      <c r="G402" s="348"/>
      <c r="H402" s="348"/>
      <c r="I402" s="348"/>
      <c r="J402" s="345"/>
      <c r="K402" s="349">
        <v>21.73</v>
      </c>
      <c r="L402" s="345"/>
      <c r="M402" s="345"/>
      <c r="N402" s="345"/>
      <c r="O402" s="345"/>
      <c r="P402" s="345"/>
      <c r="Q402" s="345"/>
      <c r="S402" s="350"/>
      <c r="U402" s="351"/>
      <c r="V402" s="345"/>
      <c r="W402" s="345"/>
      <c r="X402" s="345"/>
      <c r="Y402" s="345"/>
      <c r="Z402" s="345"/>
      <c r="AA402" s="345"/>
      <c r="AB402" s="352"/>
      <c r="AU402" s="353" t="s">
        <v>180</v>
      </c>
      <c r="AV402" s="353" t="s">
        <v>86</v>
      </c>
      <c r="AW402" s="119" t="s">
        <v>190</v>
      </c>
      <c r="AX402" s="119" t="s">
        <v>31</v>
      </c>
      <c r="AY402" s="119" t="s">
        <v>74</v>
      </c>
      <c r="AZ402" s="353" t="s">
        <v>172</v>
      </c>
    </row>
    <row r="403" spans="2:52" s="115" customFormat="1" ht="22.6" customHeight="1" x14ac:dyDescent="0.35">
      <c r="B403" s="303"/>
      <c r="C403" s="304"/>
      <c r="D403" s="304"/>
      <c r="E403" s="305" t="s">
        <v>5</v>
      </c>
      <c r="F403" s="313" t="s">
        <v>480</v>
      </c>
      <c r="G403" s="314"/>
      <c r="H403" s="314"/>
      <c r="I403" s="314"/>
      <c r="J403" s="304"/>
      <c r="K403" s="308" t="s">
        <v>5</v>
      </c>
      <c r="L403" s="304"/>
      <c r="M403" s="304"/>
      <c r="N403" s="304"/>
      <c r="O403" s="304"/>
      <c r="P403" s="304"/>
      <c r="Q403" s="304"/>
      <c r="S403" s="309"/>
      <c r="U403" s="310"/>
      <c r="V403" s="304"/>
      <c r="W403" s="304"/>
      <c r="X403" s="304"/>
      <c r="Y403" s="304"/>
      <c r="Z403" s="304"/>
      <c r="AA403" s="304"/>
      <c r="AB403" s="311"/>
      <c r="AU403" s="312" t="s">
        <v>180</v>
      </c>
      <c r="AV403" s="312" t="s">
        <v>86</v>
      </c>
      <c r="AW403" s="115" t="s">
        <v>81</v>
      </c>
      <c r="AX403" s="115" t="s">
        <v>31</v>
      </c>
      <c r="AY403" s="115" t="s">
        <v>74</v>
      </c>
      <c r="AZ403" s="312" t="s">
        <v>172</v>
      </c>
    </row>
    <row r="404" spans="2:52" s="116" customFormat="1" ht="22.6" customHeight="1" x14ac:dyDescent="0.35">
      <c r="B404" s="315"/>
      <c r="C404" s="316"/>
      <c r="D404" s="316"/>
      <c r="E404" s="317" t="s">
        <v>5</v>
      </c>
      <c r="F404" s="318" t="s">
        <v>481</v>
      </c>
      <c r="G404" s="319"/>
      <c r="H404" s="319"/>
      <c r="I404" s="319"/>
      <c r="J404" s="316"/>
      <c r="K404" s="320">
        <v>60.305999999999997</v>
      </c>
      <c r="L404" s="316"/>
      <c r="M404" s="316"/>
      <c r="N404" s="316"/>
      <c r="O404" s="316"/>
      <c r="P404" s="316"/>
      <c r="Q404" s="316"/>
      <c r="S404" s="321"/>
      <c r="U404" s="322"/>
      <c r="V404" s="316"/>
      <c r="W404" s="316"/>
      <c r="X404" s="316"/>
      <c r="Y404" s="316"/>
      <c r="Z404" s="316"/>
      <c r="AA404" s="316"/>
      <c r="AB404" s="323"/>
      <c r="AU404" s="324" t="s">
        <v>180</v>
      </c>
      <c r="AV404" s="324" t="s">
        <v>86</v>
      </c>
      <c r="AW404" s="116" t="s">
        <v>86</v>
      </c>
      <c r="AX404" s="116" t="s">
        <v>31</v>
      </c>
      <c r="AY404" s="116" t="s">
        <v>74</v>
      </c>
      <c r="AZ404" s="324" t="s">
        <v>172</v>
      </c>
    </row>
    <row r="405" spans="2:52" s="116" customFormat="1" ht="22.6" customHeight="1" x14ac:dyDescent="0.35">
      <c r="B405" s="315"/>
      <c r="C405" s="316"/>
      <c r="D405" s="316"/>
      <c r="E405" s="317" t="s">
        <v>5</v>
      </c>
      <c r="F405" s="318" t="s">
        <v>482</v>
      </c>
      <c r="G405" s="319"/>
      <c r="H405" s="319"/>
      <c r="I405" s="319"/>
      <c r="J405" s="316"/>
      <c r="K405" s="320">
        <v>-2.4</v>
      </c>
      <c r="L405" s="316"/>
      <c r="M405" s="316"/>
      <c r="N405" s="316"/>
      <c r="O405" s="316"/>
      <c r="P405" s="316"/>
      <c r="Q405" s="316"/>
      <c r="S405" s="321"/>
      <c r="U405" s="322"/>
      <c r="V405" s="316"/>
      <c r="W405" s="316"/>
      <c r="X405" s="316"/>
      <c r="Y405" s="316"/>
      <c r="Z405" s="316"/>
      <c r="AA405" s="316"/>
      <c r="AB405" s="323"/>
      <c r="AU405" s="324" t="s">
        <v>180</v>
      </c>
      <c r="AV405" s="324" t="s">
        <v>86</v>
      </c>
      <c r="AW405" s="116" t="s">
        <v>86</v>
      </c>
      <c r="AX405" s="116" t="s">
        <v>31</v>
      </c>
      <c r="AY405" s="116" t="s">
        <v>74</v>
      </c>
      <c r="AZ405" s="324" t="s">
        <v>172</v>
      </c>
    </row>
    <row r="406" spans="2:52" s="116" customFormat="1" ht="22.6" customHeight="1" x14ac:dyDescent="0.35">
      <c r="B406" s="315"/>
      <c r="C406" s="316"/>
      <c r="D406" s="316"/>
      <c r="E406" s="317" t="s">
        <v>5</v>
      </c>
      <c r="F406" s="318" t="s">
        <v>483</v>
      </c>
      <c r="G406" s="319"/>
      <c r="H406" s="319"/>
      <c r="I406" s="319"/>
      <c r="J406" s="316"/>
      <c r="K406" s="320">
        <v>-3.84</v>
      </c>
      <c r="L406" s="316"/>
      <c r="M406" s="316"/>
      <c r="N406" s="316"/>
      <c r="O406" s="316"/>
      <c r="P406" s="316"/>
      <c r="Q406" s="316"/>
      <c r="S406" s="321"/>
      <c r="U406" s="322"/>
      <c r="V406" s="316"/>
      <c r="W406" s="316"/>
      <c r="X406" s="316"/>
      <c r="Y406" s="316"/>
      <c r="Z406" s="316"/>
      <c r="AA406" s="316"/>
      <c r="AB406" s="323"/>
      <c r="AU406" s="324" t="s">
        <v>180</v>
      </c>
      <c r="AV406" s="324" t="s">
        <v>86</v>
      </c>
      <c r="AW406" s="116" t="s">
        <v>86</v>
      </c>
      <c r="AX406" s="116" t="s">
        <v>31</v>
      </c>
      <c r="AY406" s="116" t="s">
        <v>74</v>
      </c>
      <c r="AZ406" s="324" t="s">
        <v>172</v>
      </c>
    </row>
    <row r="407" spans="2:52" s="116" customFormat="1" ht="22.6" customHeight="1" x14ac:dyDescent="0.35">
      <c r="B407" s="315"/>
      <c r="C407" s="316"/>
      <c r="D407" s="316"/>
      <c r="E407" s="317" t="s">
        <v>5</v>
      </c>
      <c r="F407" s="318" t="s">
        <v>484</v>
      </c>
      <c r="G407" s="319"/>
      <c r="H407" s="319"/>
      <c r="I407" s="319"/>
      <c r="J407" s="316"/>
      <c r="K407" s="320">
        <v>-2.375</v>
      </c>
      <c r="L407" s="316"/>
      <c r="M407" s="316"/>
      <c r="N407" s="316"/>
      <c r="O407" s="316"/>
      <c r="P407" s="316"/>
      <c r="Q407" s="316"/>
      <c r="S407" s="321"/>
      <c r="U407" s="322"/>
      <c r="V407" s="316"/>
      <c r="W407" s="316"/>
      <c r="X407" s="316"/>
      <c r="Y407" s="316"/>
      <c r="Z407" s="316"/>
      <c r="AA407" s="316"/>
      <c r="AB407" s="323"/>
      <c r="AU407" s="324" t="s">
        <v>180</v>
      </c>
      <c r="AV407" s="324" t="s">
        <v>86</v>
      </c>
      <c r="AW407" s="116" t="s">
        <v>86</v>
      </c>
      <c r="AX407" s="116" t="s">
        <v>31</v>
      </c>
      <c r="AY407" s="116" t="s">
        <v>74</v>
      </c>
      <c r="AZ407" s="324" t="s">
        <v>172</v>
      </c>
    </row>
    <row r="408" spans="2:52" s="116" customFormat="1" ht="22.6" customHeight="1" x14ac:dyDescent="0.35">
      <c r="B408" s="315"/>
      <c r="C408" s="316"/>
      <c r="D408" s="316"/>
      <c r="E408" s="317" t="s">
        <v>5</v>
      </c>
      <c r="F408" s="318" t="s">
        <v>485</v>
      </c>
      <c r="G408" s="319"/>
      <c r="H408" s="319"/>
      <c r="I408" s="319"/>
      <c r="J408" s="316"/>
      <c r="K408" s="320">
        <v>6.84</v>
      </c>
      <c r="L408" s="316"/>
      <c r="M408" s="316"/>
      <c r="N408" s="316"/>
      <c r="O408" s="316"/>
      <c r="P408" s="316"/>
      <c r="Q408" s="316"/>
      <c r="S408" s="321"/>
      <c r="U408" s="322"/>
      <c r="V408" s="316"/>
      <c r="W408" s="316"/>
      <c r="X408" s="316"/>
      <c r="Y408" s="316"/>
      <c r="Z408" s="316"/>
      <c r="AA408" s="316"/>
      <c r="AB408" s="323"/>
      <c r="AU408" s="324" t="s">
        <v>180</v>
      </c>
      <c r="AV408" s="324" t="s">
        <v>86</v>
      </c>
      <c r="AW408" s="116" t="s">
        <v>86</v>
      </c>
      <c r="AX408" s="116" t="s">
        <v>31</v>
      </c>
      <c r="AY408" s="116" t="s">
        <v>74</v>
      </c>
      <c r="AZ408" s="324" t="s">
        <v>172</v>
      </c>
    </row>
    <row r="409" spans="2:52" s="115" customFormat="1" ht="22.6" customHeight="1" x14ac:dyDescent="0.35">
      <c r="B409" s="303"/>
      <c r="C409" s="304"/>
      <c r="D409" s="304"/>
      <c r="E409" s="305" t="s">
        <v>5</v>
      </c>
      <c r="F409" s="313" t="s">
        <v>486</v>
      </c>
      <c r="G409" s="314"/>
      <c r="H409" s="314"/>
      <c r="I409" s="314"/>
      <c r="J409" s="304"/>
      <c r="K409" s="308" t="s">
        <v>5</v>
      </c>
      <c r="L409" s="304"/>
      <c r="M409" s="304"/>
      <c r="N409" s="304"/>
      <c r="O409" s="304"/>
      <c r="P409" s="304"/>
      <c r="Q409" s="304"/>
      <c r="S409" s="309"/>
      <c r="U409" s="310"/>
      <c r="V409" s="304"/>
      <c r="W409" s="304"/>
      <c r="X409" s="304"/>
      <c r="Y409" s="304"/>
      <c r="Z409" s="304"/>
      <c r="AA409" s="304"/>
      <c r="AB409" s="311"/>
      <c r="AU409" s="312" t="s">
        <v>180</v>
      </c>
      <c r="AV409" s="312" t="s">
        <v>86</v>
      </c>
      <c r="AW409" s="115" t="s">
        <v>81</v>
      </c>
      <c r="AX409" s="115" t="s">
        <v>31</v>
      </c>
      <c r="AY409" s="115" t="s">
        <v>74</v>
      </c>
      <c r="AZ409" s="312" t="s">
        <v>172</v>
      </c>
    </row>
    <row r="410" spans="2:52" s="116" customFormat="1" ht="22.6" customHeight="1" x14ac:dyDescent="0.35">
      <c r="B410" s="315"/>
      <c r="C410" s="316"/>
      <c r="D410" s="316"/>
      <c r="E410" s="317" t="s">
        <v>5</v>
      </c>
      <c r="F410" s="318" t="s">
        <v>487</v>
      </c>
      <c r="G410" s="319"/>
      <c r="H410" s="319"/>
      <c r="I410" s="319"/>
      <c r="J410" s="316"/>
      <c r="K410" s="320">
        <v>1.8</v>
      </c>
      <c r="L410" s="316"/>
      <c r="M410" s="316"/>
      <c r="N410" s="316"/>
      <c r="O410" s="316"/>
      <c r="P410" s="316"/>
      <c r="Q410" s="316"/>
      <c r="S410" s="321"/>
      <c r="U410" s="322"/>
      <c r="V410" s="316"/>
      <c r="W410" s="316"/>
      <c r="X410" s="316"/>
      <c r="Y410" s="316"/>
      <c r="Z410" s="316"/>
      <c r="AA410" s="316"/>
      <c r="AB410" s="323"/>
      <c r="AU410" s="324" t="s">
        <v>180</v>
      </c>
      <c r="AV410" s="324" t="s">
        <v>86</v>
      </c>
      <c r="AW410" s="116" t="s">
        <v>86</v>
      </c>
      <c r="AX410" s="116" t="s">
        <v>31</v>
      </c>
      <c r="AY410" s="116" t="s">
        <v>74</v>
      </c>
      <c r="AZ410" s="324" t="s">
        <v>172</v>
      </c>
    </row>
    <row r="411" spans="2:52" s="116" customFormat="1" ht="22.6" customHeight="1" x14ac:dyDescent="0.35">
      <c r="B411" s="315"/>
      <c r="C411" s="316"/>
      <c r="D411" s="316"/>
      <c r="E411" s="317" t="s">
        <v>5</v>
      </c>
      <c r="F411" s="318" t="s">
        <v>488</v>
      </c>
      <c r="G411" s="319"/>
      <c r="H411" s="319"/>
      <c r="I411" s="319"/>
      <c r="J411" s="316"/>
      <c r="K411" s="320">
        <v>5.0999999999999996</v>
      </c>
      <c r="L411" s="316"/>
      <c r="M411" s="316"/>
      <c r="N411" s="316"/>
      <c r="O411" s="316"/>
      <c r="P411" s="316"/>
      <c r="Q411" s="316"/>
      <c r="S411" s="321"/>
      <c r="U411" s="322"/>
      <c r="V411" s="316"/>
      <c r="W411" s="316"/>
      <c r="X411" s="316"/>
      <c r="Y411" s="316"/>
      <c r="Z411" s="316"/>
      <c r="AA411" s="316"/>
      <c r="AB411" s="323"/>
      <c r="AU411" s="324" t="s">
        <v>180</v>
      </c>
      <c r="AV411" s="324" t="s">
        <v>86</v>
      </c>
      <c r="AW411" s="116" t="s">
        <v>86</v>
      </c>
      <c r="AX411" s="116" t="s">
        <v>31</v>
      </c>
      <c r="AY411" s="116" t="s">
        <v>74</v>
      </c>
      <c r="AZ411" s="324" t="s">
        <v>172</v>
      </c>
    </row>
    <row r="412" spans="2:52" s="116" customFormat="1" ht="22.6" customHeight="1" x14ac:dyDescent="0.35">
      <c r="B412" s="315"/>
      <c r="C412" s="316"/>
      <c r="D412" s="316"/>
      <c r="E412" s="317" t="s">
        <v>5</v>
      </c>
      <c r="F412" s="318" t="s">
        <v>489</v>
      </c>
      <c r="G412" s="319"/>
      <c r="H412" s="319"/>
      <c r="I412" s="319"/>
      <c r="J412" s="316"/>
      <c r="K412" s="320">
        <v>15.7</v>
      </c>
      <c r="L412" s="316"/>
      <c r="M412" s="316"/>
      <c r="N412" s="316"/>
      <c r="O412" s="316"/>
      <c r="P412" s="316"/>
      <c r="Q412" s="316"/>
      <c r="S412" s="321"/>
      <c r="U412" s="322"/>
      <c r="V412" s="316"/>
      <c r="W412" s="316"/>
      <c r="X412" s="316"/>
      <c r="Y412" s="316"/>
      <c r="Z412" s="316"/>
      <c r="AA412" s="316"/>
      <c r="AB412" s="323"/>
      <c r="AU412" s="324" t="s">
        <v>180</v>
      </c>
      <c r="AV412" s="324" t="s">
        <v>86</v>
      </c>
      <c r="AW412" s="116" t="s">
        <v>86</v>
      </c>
      <c r="AX412" s="116" t="s">
        <v>31</v>
      </c>
      <c r="AY412" s="116" t="s">
        <v>74</v>
      </c>
      <c r="AZ412" s="324" t="s">
        <v>172</v>
      </c>
    </row>
    <row r="413" spans="2:52" s="116" customFormat="1" ht="22.6" customHeight="1" x14ac:dyDescent="0.35">
      <c r="B413" s="315"/>
      <c r="C413" s="316"/>
      <c r="D413" s="316"/>
      <c r="E413" s="317" t="s">
        <v>5</v>
      </c>
      <c r="F413" s="318" t="s">
        <v>490</v>
      </c>
      <c r="G413" s="319"/>
      <c r="H413" s="319"/>
      <c r="I413" s="319"/>
      <c r="J413" s="316"/>
      <c r="K413" s="320">
        <v>-3.1520000000000001</v>
      </c>
      <c r="L413" s="316"/>
      <c r="M413" s="316"/>
      <c r="N413" s="316"/>
      <c r="O413" s="316"/>
      <c r="P413" s="316"/>
      <c r="Q413" s="316"/>
      <c r="S413" s="321"/>
      <c r="U413" s="322"/>
      <c r="V413" s="316"/>
      <c r="W413" s="316"/>
      <c r="X413" s="316"/>
      <c r="Y413" s="316"/>
      <c r="Z413" s="316"/>
      <c r="AA413" s="316"/>
      <c r="AB413" s="323"/>
      <c r="AU413" s="324" t="s">
        <v>180</v>
      </c>
      <c r="AV413" s="324" t="s">
        <v>86</v>
      </c>
      <c r="AW413" s="116" t="s">
        <v>86</v>
      </c>
      <c r="AX413" s="116" t="s">
        <v>31</v>
      </c>
      <c r="AY413" s="116" t="s">
        <v>74</v>
      </c>
      <c r="AZ413" s="324" t="s">
        <v>172</v>
      </c>
    </row>
    <row r="414" spans="2:52" s="116" customFormat="1" ht="22.6" customHeight="1" x14ac:dyDescent="0.35">
      <c r="B414" s="315"/>
      <c r="C414" s="316"/>
      <c r="D414" s="316"/>
      <c r="E414" s="317" t="s">
        <v>5</v>
      </c>
      <c r="F414" s="318" t="s">
        <v>491</v>
      </c>
      <c r="G414" s="319"/>
      <c r="H414" s="319"/>
      <c r="I414" s="319"/>
      <c r="J414" s="316"/>
      <c r="K414" s="320">
        <v>1.6</v>
      </c>
      <c r="L414" s="316"/>
      <c r="M414" s="316"/>
      <c r="N414" s="316"/>
      <c r="O414" s="316"/>
      <c r="P414" s="316"/>
      <c r="Q414" s="316"/>
      <c r="S414" s="321"/>
      <c r="U414" s="322"/>
      <c r="V414" s="316"/>
      <c r="W414" s="316"/>
      <c r="X414" s="316"/>
      <c r="Y414" s="316"/>
      <c r="Z414" s="316"/>
      <c r="AA414" s="316"/>
      <c r="AB414" s="323"/>
      <c r="AU414" s="324" t="s">
        <v>180</v>
      </c>
      <c r="AV414" s="324" t="s">
        <v>86</v>
      </c>
      <c r="AW414" s="116" t="s">
        <v>86</v>
      </c>
      <c r="AX414" s="116" t="s">
        <v>31</v>
      </c>
      <c r="AY414" s="116" t="s">
        <v>74</v>
      </c>
      <c r="AZ414" s="324" t="s">
        <v>172</v>
      </c>
    </row>
    <row r="415" spans="2:52" s="116" customFormat="1" ht="22.6" customHeight="1" x14ac:dyDescent="0.35">
      <c r="B415" s="315"/>
      <c r="C415" s="316"/>
      <c r="D415" s="316"/>
      <c r="E415" s="317" t="s">
        <v>5</v>
      </c>
      <c r="F415" s="318" t="s">
        <v>492</v>
      </c>
      <c r="G415" s="319"/>
      <c r="H415" s="319"/>
      <c r="I415" s="319"/>
      <c r="J415" s="316"/>
      <c r="K415" s="320">
        <v>-1.44</v>
      </c>
      <c r="L415" s="316"/>
      <c r="M415" s="316"/>
      <c r="N415" s="316"/>
      <c r="O415" s="316"/>
      <c r="P415" s="316"/>
      <c r="Q415" s="316"/>
      <c r="S415" s="321"/>
      <c r="U415" s="322"/>
      <c r="V415" s="316"/>
      <c r="W415" s="316"/>
      <c r="X415" s="316"/>
      <c r="Y415" s="316"/>
      <c r="Z415" s="316"/>
      <c r="AA415" s="316"/>
      <c r="AB415" s="323"/>
      <c r="AU415" s="324" t="s">
        <v>180</v>
      </c>
      <c r="AV415" s="324" t="s">
        <v>86</v>
      </c>
      <c r="AW415" s="116" t="s">
        <v>86</v>
      </c>
      <c r="AX415" s="116" t="s">
        <v>31</v>
      </c>
      <c r="AY415" s="116" t="s">
        <v>74</v>
      </c>
      <c r="AZ415" s="324" t="s">
        <v>172</v>
      </c>
    </row>
    <row r="416" spans="2:52" s="116" customFormat="1" ht="22.6" customHeight="1" x14ac:dyDescent="0.35">
      <c r="B416" s="315"/>
      <c r="C416" s="316"/>
      <c r="D416" s="316"/>
      <c r="E416" s="317" t="s">
        <v>5</v>
      </c>
      <c r="F416" s="318" t="s">
        <v>493</v>
      </c>
      <c r="G416" s="319"/>
      <c r="H416" s="319"/>
      <c r="I416" s="319"/>
      <c r="J416" s="316"/>
      <c r="K416" s="320">
        <v>16.399999999999999</v>
      </c>
      <c r="L416" s="316"/>
      <c r="M416" s="316"/>
      <c r="N416" s="316"/>
      <c r="O416" s="316"/>
      <c r="P416" s="316"/>
      <c r="Q416" s="316"/>
      <c r="S416" s="321"/>
      <c r="U416" s="322"/>
      <c r="V416" s="316"/>
      <c r="W416" s="316"/>
      <c r="X416" s="316"/>
      <c r="Y416" s="316"/>
      <c r="Z416" s="316"/>
      <c r="AA416" s="316"/>
      <c r="AB416" s="323"/>
      <c r="AU416" s="324" t="s">
        <v>180</v>
      </c>
      <c r="AV416" s="324" t="s">
        <v>86</v>
      </c>
      <c r="AW416" s="116" t="s">
        <v>86</v>
      </c>
      <c r="AX416" s="116" t="s">
        <v>31</v>
      </c>
      <c r="AY416" s="116" t="s">
        <v>74</v>
      </c>
      <c r="AZ416" s="324" t="s">
        <v>172</v>
      </c>
    </row>
    <row r="417" spans="2:52" s="116" customFormat="1" ht="22.6" customHeight="1" x14ac:dyDescent="0.35">
      <c r="B417" s="315"/>
      <c r="C417" s="316"/>
      <c r="D417" s="316"/>
      <c r="E417" s="317" t="s">
        <v>5</v>
      </c>
      <c r="F417" s="318" t="s">
        <v>494</v>
      </c>
      <c r="G417" s="319"/>
      <c r="H417" s="319"/>
      <c r="I417" s="319"/>
      <c r="J417" s="316"/>
      <c r="K417" s="320">
        <v>-3.6</v>
      </c>
      <c r="L417" s="316"/>
      <c r="M417" s="316"/>
      <c r="N417" s="316"/>
      <c r="O417" s="316"/>
      <c r="P417" s="316"/>
      <c r="Q417" s="316"/>
      <c r="S417" s="321"/>
      <c r="U417" s="322"/>
      <c r="V417" s="316"/>
      <c r="W417" s="316"/>
      <c r="X417" s="316"/>
      <c r="Y417" s="316"/>
      <c r="Z417" s="316"/>
      <c r="AA417" s="316"/>
      <c r="AB417" s="323"/>
      <c r="AU417" s="324" t="s">
        <v>180</v>
      </c>
      <c r="AV417" s="324" t="s">
        <v>86</v>
      </c>
      <c r="AW417" s="116" t="s">
        <v>86</v>
      </c>
      <c r="AX417" s="116" t="s">
        <v>31</v>
      </c>
      <c r="AY417" s="116" t="s">
        <v>74</v>
      </c>
      <c r="AZ417" s="324" t="s">
        <v>172</v>
      </c>
    </row>
    <row r="418" spans="2:52" s="116" customFormat="1" ht="22.6" customHeight="1" x14ac:dyDescent="0.35">
      <c r="B418" s="315"/>
      <c r="C418" s="316"/>
      <c r="D418" s="316"/>
      <c r="E418" s="317" t="s">
        <v>5</v>
      </c>
      <c r="F418" s="318" t="s">
        <v>495</v>
      </c>
      <c r="G418" s="319"/>
      <c r="H418" s="319"/>
      <c r="I418" s="319"/>
      <c r="J418" s="316"/>
      <c r="K418" s="320">
        <v>-2.9</v>
      </c>
      <c r="L418" s="316"/>
      <c r="M418" s="316"/>
      <c r="N418" s="316"/>
      <c r="O418" s="316"/>
      <c r="P418" s="316"/>
      <c r="Q418" s="316"/>
      <c r="S418" s="321"/>
      <c r="U418" s="322"/>
      <c r="V418" s="316"/>
      <c r="W418" s="316"/>
      <c r="X418" s="316"/>
      <c r="Y418" s="316"/>
      <c r="Z418" s="316"/>
      <c r="AA418" s="316"/>
      <c r="AB418" s="323"/>
      <c r="AU418" s="324" t="s">
        <v>180</v>
      </c>
      <c r="AV418" s="324" t="s">
        <v>86</v>
      </c>
      <c r="AW418" s="116" t="s">
        <v>86</v>
      </c>
      <c r="AX418" s="116" t="s">
        <v>31</v>
      </c>
      <c r="AY418" s="116" t="s">
        <v>74</v>
      </c>
      <c r="AZ418" s="324" t="s">
        <v>172</v>
      </c>
    </row>
    <row r="419" spans="2:52" s="116" customFormat="1" ht="22.6" customHeight="1" x14ac:dyDescent="0.35">
      <c r="B419" s="315"/>
      <c r="C419" s="316"/>
      <c r="D419" s="316"/>
      <c r="E419" s="317" t="s">
        <v>5</v>
      </c>
      <c r="F419" s="318" t="s">
        <v>496</v>
      </c>
      <c r="G419" s="319"/>
      <c r="H419" s="319"/>
      <c r="I419" s="319"/>
      <c r="J419" s="316"/>
      <c r="K419" s="320">
        <v>38.799999999999997</v>
      </c>
      <c r="L419" s="316"/>
      <c r="M419" s="316"/>
      <c r="N419" s="316"/>
      <c r="O419" s="316"/>
      <c r="P419" s="316"/>
      <c r="Q419" s="316"/>
      <c r="S419" s="321"/>
      <c r="U419" s="322"/>
      <c r="V419" s="316"/>
      <c r="W419" s="316"/>
      <c r="X419" s="316"/>
      <c r="Y419" s="316"/>
      <c r="Z419" s="316"/>
      <c r="AA419" s="316"/>
      <c r="AB419" s="323"/>
      <c r="AU419" s="324" t="s">
        <v>180</v>
      </c>
      <c r="AV419" s="324" t="s">
        <v>86</v>
      </c>
      <c r="AW419" s="116" t="s">
        <v>86</v>
      </c>
      <c r="AX419" s="116" t="s">
        <v>31</v>
      </c>
      <c r="AY419" s="116" t="s">
        <v>74</v>
      </c>
      <c r="AZ419" s="324" t="s">
        <v>172</v>
      </c>
    </row>
    <row r="420" spans="2:52" s="116" customFormat="1" ht="22.6" customHeight="1" x14ac:dyDescent="0.35">
      <c r="B420" s="315"/>
      <c r="C420" s="316"/>
      <c r="D420" s="316"/>
      <c r="E420" s="317" t="s">
        <v>5</v>
      </c>
      <c r="F420" s="318" t="s">
        <v>497</v>
      </c>
      <c r="G420" s="319"/>
      <c r="H420" s="319"/>
      <c r="I420" s="319"/>
      <c r="J420" s="316"/>
      <c r="K420" s="320">
        <v>-5.2</v>
      </c>
      <c r="L420" s="316"/>
      <c r="M420" s="316"/>
      <c r="N420" s="316"/>
      <c r="O420" s="316"/>
      <c r="P420" s="316"/>
      <c r="Q420" s="316"/>
      <c r="S420" s="321"/>
      <c r="U420" s="322"/>
      <c r="V420" s="316"/>
      <c r="W420" s="316"/>
      <c r="X420" s="316"/>
      <c r="Y420" s="316"/>
      <c r="Z420" s="316"/>
      <c r="AA420" s="316"/>
      <c r="AB420" s="323"/>
      <c r="AU420" s="324" t="s">
        <v>180</v>
      </c>
      <c r="AV420" s="324" t="s">
        <v>86</v>
      </c>
      <c r="AW420" s="116" t="s">
        <v>86</v>
      </c>
      <c r="AX420" s="116" t="s">
        <v>31</v>
      </c>
      <c r="AY420" s="116" t="s">
        <v>74</v>
      </c>
      <c r="AZ420" s="324" t="s">
        <v>172</v>
      </c>
    </row>
    <row r="421" spans="2:52" s="116" customFormat="1" ht="22.6" customHeight="1" x14ac:dyDescent="0.35">
      <c r="B421" s="315"/>
      <c r="C421" s="316"/>
      <c r="D421" s="316"/>
      <c r="E421" s="317" t="s">
        <v>5</v>
      </c>
      <c r="F421" s="318" t="s">
        <v>476</v>
      </c>
      <c r="G421" s="319"/>
      <c r="H421" s="319"/>
      <c r="I421" s="319"/>
      <c r="J421" s="316"/>
      <c r="K421" s="320">
        <v>-1.32</v>
      </c>
      <c r="L421" s="316"/>
      <c r="M421" s="316"/>
      <c r="N421" s="316"/>
      <c r="O421" s="316"/>
      <c r="P421" s="316"/>
      <c r="Q421" s="316"/>
      <c r="S421" s="321"/>
      <c r="U421" s="322"/>
      <c r="V421" s="316"/>
      <c r="W421" s="316"/>
      <c r="X421" s="316"/>
      <c r="Y421" s="316"/>
      <c r="Z421" s="316"/>
      <c r="AA421" s="316"/>
      <c r="AB421" s="323"/>
      <c r="AU421" s="324" t="s">
        <v>180</v>
      </c>
      <c r="AV421" s="324" t="s">
        <v>86</v>
      </c>
      <c r="AW421" s="116" t="s">
        <v>86</v>
      </c>
      <c r="AX421" s="116" t="s">
        <v>31</v>
      </c>
      <c r="AY421" s="116" t="s">
        <v>74</v>
      </c>
      <c r="AZ421" s="324" t="s">
        <v>172</v>
      </c>
    </row>
    <row r="422" spans="2:52" s="116" customFormat="1" ht="22.6" customHeight="1" x14ac:dyDescent="0.35">
      <c r="B422" s="315"/>
      <c r="C422" s="316"/>
      <c r="D422" s="316"/>
      <c r="E422" s="317" t="s">
        <v>5</v>
      </c>
      <c r="F422" s="318" t="s">
        <v>498</v>
      </c>
      <c r="G422" s="319"/>
      <c r="H422" s="319"/>
      <c r="I422" s="319"/>
      <c r="J422" s="316"/>
      <c r="K422" s="320">
        <v>24.44</v>
      </c>
      <c r="L422" s="316"/>
      <c r="M422" s="316"/>
      <c r="N422" s="316"/>
      <c r="O422" s="316"/>
      <c r="P422" s="316"/>
      <c r="Q422" s="316"/>
      <c r="S422" s="321"/>
      <c r="U422" s="322"/>
      <c r="V422" s="316"/>
      <c r="W422" s="316"/>
      <c r="X422" s="316"/>
      <c r="Y422" s="316"/>
      <c r="Z422" s="316"/>
      <c r="AA422" s="316"/>
      <c r="AB422" s="323"/>
      <c r="AU422" s="324" t="s">
        <v>180</v>
      </c>
      <c r="AV422" s="324" t="s">
        <v>86</v>
      </c>
      <c r="AW422" s="116" t="s">
        <v>86</v>
      </c>
      <c r="AX422" s="116" t="s">
        <v>31</v>
      </c>
      <c r="AY422" s="116" t="s">
        <v>74</v>
      </c>
      <c r="AZ422" s="324" t="s">
        <v>172</v>
      </c>
    </row>
    <row r="423" spans="2:52" s="116" customFormat="1" ht="22.6" customHeight="1" x14ac:dyDescent="0.35">
      <c r="B423" s="315"/>
      <c r="C423" s="316"/>
      <c r="D423" s="316"/>
      <c r="E423" s="317" t="s">
        <v>5</v>
      </c>
      <c r="F423" s="318" t="s">
        <v>499</v>
      </c>
      <c r="G423" s="319"/>
      <c r="H423" s="319"/>
      <c r="I423" s="319"/>
      <c r="J423" s="316"/>
      <c r="K423" s="320">
        <v>-5.4</v>
      </c>
      <c r="L423" s="316"/>
      <c r="M423" s="316"/>
      <c r="N423" s="316"/>
      <c r="O423" s="316"/>
      <c r="P423" s="316"/>
      <c r="Q423" s="316"/>
      <c r="S423" s="321"/>
      <c r="U423" s="322"/>
      <c r="V423" s="316"/>
      <c r="W423" s="316"/>
      <c r="X423" s="316"/>
      <c r="Y423" s="316"/>
      <c r="Z423" s="316"/>
      <c r="AA423" s="316"/>
      <c r="AB423" s="323"/>
      <c r="AU423" s="324" t="s">
        <v>180</v>
      </c>
      <c r="AV423" s="324" t="s">
        <v>86</v>
      </c>
      <c r="AW423" s="116" t="s">
        <v>86</v>
      </c>
      <c r="AX423" s="116" t="s">
        <v>31</v>
      </c>
      <c r="AY423" s="116" t="s">
        <v>74</v>
      </c>
      <c r="AZ423" s="324" t="s">
        <v>172</v>
      </c>
    </row>
    <row r="424" spans="2:52" s="119" customFormat="1" ht="22.6" customHeight="1" x14ac:dyDescent="0.35">
      <c r="B424" s="344"/>
      <c r="C424" s="345"/>
      <c r="D424" s="345"/>
      <c r="E424" s="346" t="s">
        <v>5</v>
      </c>
      <c r="F424" s="347" t="s">
        <v>250</v>
      </c>
      <c r="G424" s="348"/>
      <c r="H424" s="348"/>
      <c r="I424" s="348"/>
      <c r="J424" s="345"/>
      <c r="K424" s="349">
        <v>139.35900000000001</v>
      </c>
      <c r="L424" s="345"/>
      <c r="M424" s="345"/>
      <c r="N424" s="345"/>
      <c r="O424" s="345"/>
      <c r="P424" s="345"/>
      <c r="Q424" s="345"/>
      <c r="S424" s="350"/>
      <c r="U424" s="351"/>
      <c r="V424" s="345"/>
      <c r="W424" s="345"/>
      <c r="X424" s="345"/>
      <c r="Y424" s="345"/>
      <c r="Z424" s="345"/>
      <c r="AA424" s="345"/>
      <c r="AB424" s="352"/>
      <c r="AU424" s="353" t="s">
        <v>180</v>
      </c>
      <c r="AV424" s="353" t="s">
        <v>86</v>
      </c>
      <c r="AW424" s="119" t="s">
        <v>190</v>
      </c>
      <c r="AX424" s="119" t="s">
        <v>31</v>
      </c>
      <c r="AY424" s="119" t="s">
        <v>74</v>
      </c>
      <c r="AZ424" s="353" t="s">
        <v>172</v>
      </c>
    </row>
    <row r="425" spans="2:52" s="115" customFormat="1" ht="22.6" customHeight="1" x14ac:dyDescent="0.35">
      <c r="B425" s="303"/>
      <c r="C425" s="304"/>
      <c r="D425" s="304"/>
      <c r="E425" s="305" t="s">
        <v>5</v>
      </c>
      <c r="F425" s="313" t="s">
        <v>500</v>
      </c>
      <c r="G425" s="314"/>
      <c r="H425" s="314"/>
      <c r="I425" s="314"/>
      <c r="J425" s="304"/>
      <c r="K425" s="308" t="s">
        <v>5</v>
      </c>
      <c r="L425" s="304"/>
      <c r="M425" s="304"/>
      <c r="N425" s="304"/>
      <c r="O425" s="304"/>
      <c r="P425" s="304"/>
      <c r="Q425" s="304"/>
      <c r="S425" s="309"/>
      <c r="U425" s="310"/>
      <c r="V425" s="304"/>
      <c r="W425" s="304"/>
      <c r="X425" s="304"/>
      <c r="Y425" s="304"/>
      <c r="Z425" s="304"/>
      <c r="AA425" s="304"/>
      <c r="AB425" s="311"/>
      <c r="AU425" s="312" t="s">
        <v>180</v>
      </c>
      <c r="AV425" s="312" t="s">
        <v>86</v>
      </c>
      <c r="AW425" s="115" t="s">
        <v>81</v>
      </c>
      <c r="AX425" s="115" t="s">
        <v>31</v>
      </c>
      <c r="AY425" s="115" t="s">
        <v>74</v>
      </c>
      <c r="AZ425" s="312" t="s">
        <v>172</v>
      </c>
    </row>
    <row r="426" spans="2:52" s="116" customFormat="1" ht="31.6" customHeight="1" x14ac:dyDescent="0.35">
      <c r="B426" s="315"/>
      <c r="C426" s="316"/>
      <c r="D426" s="316"/>
      <c r="E426" s="317" t="s">
        <v>5</v>
      </c>
      <c r="F426" s="318" t="s">
        <v>501</v>
      </c>
      <c r="G426" s="319"/>
      <c r="H426" s="319"/>
      <c r="I426" s="319"/>
      <c r="J426" s="316"/>
      <c r="K426" s="320">
        <v>6.6740000000000004</v>
      </c>
      <c r="L426" s="316"/>
      <c r="M426" s="316"/>
      <c r="N426" s="316"/>
      <c r="O426" s="316"/>
      <c r="P426" s="316"/>
      <c r="Q426" s="316"/>
      <c r="S426" s="321"/>
      <c r="U426" s="322"/>
      <c r="V426" s="316"/>
      <c r="W426" s="316"/>
      <c r="X426" s="316"/>
      <c r="Y426" s="316"/>
      <c r="Z426" s="316"/>
      <c r="AA426" s="316"/>
      <c r="AB426" s="323"/>
      <c r="AU426" s="324" t="s">
        <v>180</v>
      </c>
      <c r="AV426" s="324" t="s">
        <v>86</v>
      </c>
      <c r="AW426" s="116" t="s">
        <v>86</v>
      </c>
      <c r="AX426" s="116" t="s">
        <v>31</v>
      </c>
      <c r="AY426" s="116" t="s">
        <v>74</v>
      </c>
      <c r="AZ426" s="324" t="s">
        <v>172</v>
      </c>
    </row>
    <row r="427" spans="2:52" s="116" customFormat="1" ht="31.6" customHeight="1" x14ac:dyDescent="0.35">
      <c r="B427" s="315"/>
      <c r="C427" s="316"/>
      <c r="D427" s="316"/>
      <c r="E427" s="317" t="s">
        <v>5</v>
      </c>
      <c r="F427" s="318" t="s">
        <v>502</v>
      </c>
      <c r="G427" s="319"/>
      <c r="H427" s="319"/>
      <c r="I427" s="319"/>
      <c r="J427" s="316"/>
      <c r="K427" s="320">
        <v>-9.99</v>
      </c>
      <c r="L427" s="316"/>
      <c r="M427" s="316"/>
      <c r="N427" s="316"/>
      <c r="O427" s="316"/>
      <c r="P427" s="316"/>
      <c r="Q427" s="316"/>
      <c r="S427" s="321"/>
      <c r="U427" s="322"/>
      <c r="V427" s="316"/>
      <c r="W427" s="316"/>
      <c r="X427" s="316"/>
      <c r="Y427" s="316"/>
      <c r="Z427" s="316"/>
      <c r="AA427" s="316"/>
      <c r="AB427" s="323"/>
      <c r="AU427" s="324" t="s">
        <v>180</v>
      </c>
      <c r="AV427" s="324" t="s">
        <v>86</v>
      </c>
      <c r="AW427" s="116" t="s">
        <v>86</v>
      </c>
      <c r="AX427" s="116" t="s">
        <v>31</v>
      </c>
      <c r="AY427" s="116" t="s">
        <v>74</v>
      </c>
      <c r="AZ427" s="324" t="s">
        <v>172</v>
      </c>
    </row>
    <row r="428" spans="2:52" s="116" customFormat="1" ht="31.6" customHeight="1" x14ac:dyDescent="0.35">
      <c r="B428" s="315"/>
      <c r="C428" s="316"/>
      <c r="D428" s="316"/>
      <c r="E428" s="317" t="s">
        <v>5</v>
      </c>
      <c r="F428" s="318" t="s">
        <v>503</v>
      </c>
      <c r="G428" s="319"/>
      <c r="H428" s="319"/>
      <c r="I428" s="319"/>
      <c r="J428" s="316"/>
      <c r="K428" s="320">
        <v>13.305999999999999</v>
      </c>
      <c r="L428" s="316"/>
      <c r="M428" s="316"/>
      <c r="N428" s="316"/>
      <c r="O428" s="316"/>
      <c r="P428" s="316"/>
      <c r="Q428" s="316"/>
      <c r="S428" s="321"/>
      <c r="U428" s="322"/>
      <c r="V428" s="316"/>
      <c r="W428" s="316"/>
      <c r="X428" s="316"/>
      <c r="Y428" s="316"/>
      <c r="Z428" s="316"/>
      <c r="AA428" s="316"/>
      <c r="AB428" s="323"/>
      <c r="AU428" s="324" t="s">
        <v>180</v>
      </c>
      <c r="AV428" s="324" t="s">
        <v>86</v>
      </c>
      <c r="AW428" s="116" t="s">
        <v>86</v>
      </c>
      <c r="AX428" s="116" t="s">
        <v>31</v>
      </c>
      <c r="AY428" s="116" t="s">
        <v>74</v>
      </c>
      <c r="AZ428" s="324" t="s">
        <v>172</v>
      </c>
    </row>
    <row r="429" spans="2:52" s="116" customFormat="1" ht="31.6" customHeight="1" x14ac:dyDescent="0.35">
      <c r="B429" s="315"/>
      <c r="C429" s="316"/>
      <c r="D429" s="316"/>
      <c r="E429" s="317" t="s">
        <v>5</v>
      </c>
      <c r="F429" s="318" t="s">
        <v>504</v>
      </c>
      <c r="G429" s="319"/>
      <c r="H429" s="319"/>
      <c r="I429" s="319"/>
      <c r="J429" s="316"/>
      <c r="K429" s="320">
        <v>13.14</v>
      </c>
      <c r="L429" s="316"/>
      <c r="M429" s="316"/>
      <c r="N429" s="316"/>
      <c r="O429" s="316"/>
      <c r="P429" s="316"/>
      <c r="Q429" s="316"/>
      <c r="S429" s="321"/>
      <c r="U429" s="322"/>
      <c r="V429" s="316"/>
      <c r="W429" s="316"/>
      <c r="X429" s="316"/>
      <c r="Y429" s="316"/>
      <c r="Z429" s="316"/>
      <c r="AA429" s="316"/>
      <c r="AB429" s="323"/>
      <c r="AU429" s="324" t="s">
        <v>180</v>
      </c>
      <c r="AV429" s="324" t="s">
        <v>86</v>
      </c>
      <c r="AW429" s="116" t="s">
        <v>86</v>
      </c>
      <c r="AX429" s="116" t="s">
        <v>31</v>
      </c>
      <c r="AY429" s="116" t="s">
        <v>74</v>
      </c>
      <c r="AZ429" s="324" t="s">
        <v>172</v>
      </c>
    </row>
    <row r="430" spans="2:52" s="116" customFormat="1" ht="22.6" customHeight="1" x14ac:dyDescent="0.35">
      <c r="B430" s="315"/>
      <c r="C430" s="316"/>
      <c r="D430" s="316"/>
      <c r="E430" s="317" t="s">
        <v>5</v>
      </c>
      <c r="F430" s="318" t="s">
        <v>505</v>
      </c>
      <c r="G430" s="319"/>
      <c r="H430" s="319"/>
      <c r="I430" s="319"/>
      <c r="J430" s="316"/>
      <c r="K430" s="320">
        <v>5.609</v>
      </c>
      <c r="L430" s="316"/>
      <c r="M430" s="316"/>
      <c r="N430" s="316"/>
      <c r="O430" s="316"/>
      <c r="P430" s="316"/>
      <c r="Q430" s="316"/>
      <c r="S430" s="321"/>
      <c r="U430" s="322"/>
      <c r="V430" s="316"/>
      <c r="W430" s="316"/>
      <c r="X430" s="316"/>
      <c r="Y430" s="316"/>
      <c r="Z430" s="316"/>
      <c r="AA430" s="316"/>
      <c r="AB430" s="323"/>
      <c r="AU430" s="324" t="s">
        <v>180</v>
      </c>
      <c r="AV430" s="324" t="s">
        <v>86</v>
      </c>
      <c r="AW430" s="116" t="s">
        <v>86</v>
      </c>
      <c r="AX430" s="116" t="s">
        <v>31</v>
      </c>
      <c r="AY430" s="116" t="s">
        <v>74</v>
      </c>
      <c r="AZ430" s="324" t="s">
        <v>172</v>
      </c>
    </row>
    <row r="431" spans="2:52" s="116" customFormat="1" ht="22.6" customHeight="1" x14ac:dyDescent="0.35">
      <c r="B431" s="315"/>
      <c r="C431" s="316"/>
      <c r="D431" s="316"/>
      <c r="E431" s="317" t="s">
        <v>5</v>
      </c>
      <c r="F431" s="318" t="s">
        <v>506</v>
      </c>
      <c r="G431" s="319"/>
      <c r="H431" s="319"/>
      <c r="I431" s="319"/>
      <c r="J431" s="316"/>
      <c r="K431" s="320">
        <v>3.2759999999999998</v>
      </c>
      <c r="L431" s="316"/>
      <c r="M431" s="316"/>
      <c r="N431" s="316"/>
      <c r="O431" s="316"/>
      <c r="P431" s="316"/>
      <c r="Q431" s="316"/>
      <c r="S431" s="321"/>
      <c r="U431" s="322"/>
      <c r="V431" s="316"/>
      <c r="W431" s="316"/>
      <c r="X431" s="316"/>
      <c r="Y431" s="316"/>
      <c r="Z431" s="316"/>
      <c r="AA431" s="316"/>
      <c r="AB431" s="323"/>
      <c r="AU431" s="324" t="s">
        <v>180</v>
      </c>
      <c r="AV431" s="324" t="s">
        <v>86</v>
      </c>
      <c r="AW431" s="116" t="s">
        <v>86</v>
      </c>
      <c r="AX431" s="116" t="s">
        <v>31</v>
      </c>
      <c r="AY431" s="116" t="s">
        <v>74</v>
      </c>
      <c r="AZ431" s="324" t="s">
        <v>172</v>
      </c>
    </row>
    <row r="432" spans="2:52" s="116" customFormat="1" ht="22.6" customHeight="1" x14ac:dyDescent="0.35">
      <c r="B432" s="315"/>
      <c r="C432" s="316"/>
      <c r="D432" s="316"/>
      <c r="E432" s="317" t="s">
        <v>5</v>
      </c>
      <c r="F432" s="318" t="s">
        <v>507</v>
      </c>
      <c r="G432" s="319"/>
      <c r="H432" s="319"/>
      <c r="I432" s="319"/>
      <c r="J432" s="316"/>
      <c r="K432" s="320">
        <v>2.254</v>
      </c>
      <c r="L432" s="316"/>
      <c r="M432" s="316"/>
      <c r="N432" s="316"/>
      <c r="O432" s="316"/>
      <c r="P432" s="316"/>
      <c r="Q432" s="316"/>
      <c r="S432" s="321"/>
      <c r="U432" s="322"/>
      <c r="V432" s="316"/>
      <c r="W432" s="316"/>
      <c r="X432" s="316"/>
      <c r="Y432" s="316"/>
      <c r="Z432" s="316"/>
      <c r="AA432" s="316"/>
      <c r="AB432" s="323"/>
      <c r="AU432" s="324" t="s">
        <v>180</v>
      </c>
      <c r="AV432" s="324" t="s">
        <v>86</v>
      </c>
      <c r="AW432" s="116" t="s">
        <v>86</v>
      </c>
      <c r="AX432" s="116" t="s">
        <v>31</v>
      </c>
      <c r="AY432" s="116" t="s">
        <v>74</v>
      </c>
      <c r="AZ432" s="324" t="s">
        <v>172</v>
      </c>
    </row>
    <row r="433" spans="2:52" s="119" customFormat="1" ht="22.6" customHeight="1" x14ac:dyDescent="0.35">
      <c r="B433" s="344"/>
      <c r="C433" s="345"/>
      <c r="D433" s="345"/>
      <c r="E433" s="346" t="s">
        <v>5</v>
      </c>
      <c r="F433" s="347" t="s">
        <v>250</v>
      </c>
      <c r="G433" s="348"/>
      <c r="H433" s="348"/>
      <c r="I433" s="348"/>
      <c r="J433" s="345"/>
      <c r="K433" s="349">
        <v>34.268999999999998</v>
      </c>
      <c r="L433" s="345"/>
      <c r="M433" s="345"/>
      <c r="N433" s="345"/>
      <c r="O433" s="345"/>
      <c r="P433" s="345"/>
      <c r="Q433" s="345"/>
      <c r="S433" s="350"/>
      <c r="U433" s="351"/>
      <c r="V433" s="345"/>
      <c r="W433" s="345"/>
      <c r="X433" s="345"/>
      <c r="Y433" s="345"/>
      <c r="Z433" s="345"/>
      <c r="AA433" s="345"/>
      <c r="AB433" s="352"/>
      <c r="AU433" s="353" t="s">
        <v>180</v>
      </c>
      <c r="AV433" s="353" t="s">
        <v>86</v>
      </c>
      <c r="AW433" s="119" t="s">
        <v>190</v>
      </c>
      <c r="AX433" s="119" t="s">
        <v>31</v>
      </c>
      <c r="AY433" s="119" t="s">
        <v>74</v>
      </c>
      <c r="AZ433" s="353" t="s">
        <v>172</v>
      </c>
    </row>
    <row r="434" spans="2:52" s="115" customFormat="1" ht="22.6" customHeight="1" x14ac:dyDescent="0.35">
      <c r="B434" s="303"/>
      <c r="C434" s="304"/>
      <c r="D434" s="304"/>
      <c r="E434" s="305" t="s">
        <v>5</v>
      </c>
      <c r="F434" s="313" t="s">
        <v>508</v>
      </c>
      <c r="G434" s="314"/>
      <c r="H434" s="314"/>
      <c r="I434" s="314"/>
      <c r="J434" s="304"/>
      <c r="K434" s="308" t="s">
        <v>5</v>
      </c>
      <c r="L434" s="304"/>
      <c r="M434" s="304"/>
      <c r="N434" s="304"/>
      <c r="O434" s="304"/>
      <c r="P434" s="304"/>
      <c r="Q434" s="304"/>
      <c r="S434" s="309"/>
      <c r="U434" s="310"/>
      <c r="V434" s="304"/>
      <c r="W434" s="304"/>
      <c r="X434" s="304"/>
      <c r="Y434" s="304"/>
      <c r="Z434" s="304"/>
      <c r="AA434" s="304"/>
      <c r="AB434" s="311"/>
      <c r="AU434" s="312" t="s">
        <v>180</v>
      </c>
      <c r="AV434" s="312" t="s">
        <v>86</v>
      </c>
      <c r="AW434" s="115" t="s">
        <v>81</v>
      </c>
      <c r="AX434" s="115" t="s">
        <v>31</v>
      </c>
      <c r="AY434" s="115" t="s">
        <v>74</v>
      </c>
      <c r="AZ434" s="312" t="s">
        <v>172</v>
      </c>
    </row>
    <row r="435" spans="2:52" s="115" customFormat="1" ht="22.6" customHeight="1" x14ac:dyDescent="0.35">
      <c r="B435" s="303"/>
      <c r="C435" s="304"/>
      <c r="D435" s="304"/>
      <c r="E435" s="305" t="s">
        <v>5</v>
      </c>
      <c r="F435" s="313" t="s">
        <v>366</v>
      </c>
      <c r="G435" s="314"/>
      <c r="H435" s="314"/>
      <c r="I435" s="314"/>
      <c r="J435" s="304"/>
      <c r="K435" s="308" t="s">
        <v>5</v>
      </c>
      <c r="L435" s="304"/>
      <c r="M435" s="304"/>
      <c r="N435" s="304"/>
      <c r="O435" s="304"/>
      <c r="P435" s="304"/>
      <c r="Q435" s="304"/>
      <c r="S435" s="309"/>
      <c r="U435" s="310"/>
      <c r="V435" s="304"/>
      <c r="W435" s="304"/>
      <c r="X435" s="304"/>
      <c r="Y435" s="304"/>
      <c r="Z435" s="304"/>
      <c r="AA435" s="304"/>
      <c r="AB435" s="311"/>
      <c r="AU435" s="312" t="s">
        <v>180</v>
      </c>
      <c r="AV435" s="312" t="s">
        <v>86</v>
      </c>
      <c r="AW435" s="115" t="s">
        <v>81</v>
      </c>
      <c r="AX435" s="115" t="s">
        <v>31</v>
      </c>
      <c r="AY435" s="115" t="s">
        <v>74</v>
      </c>
      <c r="AZ435" s="312" t="s">
        <v>172</v>
      </c>
    </row>
    <row r="436" spans="2:52" s="116" customFormat="1" ht="31.6" customHeight="1" x14ac:dyDescent="0.35">
      <c r="B436" s="315"/>
      <c r="C436" s="316"/>
      <c r="D436" s="316"/>
      <c r="E436" s="317" t="s">
        <v>5</v>
      </c>
      <c r="F436" s="318" t="s">
        <v>509</v>
      </c>
      <c r="G436" s="319"/>
      <c r="H436" s="319"/>
      <c r="I436" s="319"/>
      <c r="J436" s="316"/>
      <c r="K436" s="320">
        <v>13.95</v>
      </c>
      <c r="L436" s="316"/>
      <c r="M436" s="316"/>
      <c r="N436" s="316"/>
      <c r="O436" s="316"/>
      <c r="P436" s="316"/>
      <c r="Q436" s="316"/>
      <c r="S436" s="321"/>
      <c r="U436" s="322"/>
      <c r="V436" s="316"/>
      <c r="W436" s="316"/>
      <c r="X436" s="316"/>
      <c r="Y436" s="316"/>
      <c r="Z436" s="316"/>
      <c r="AA436" s="316"/>
      <c r="AB436" s="323"/>
      <c r="AU436" s="324" t="s">
        <v>180</v>
      </c>
      <c r="AV436" s="324" t="s">
        <v>86</v>
      </c>
      <c r="AW436" s="116" t="s">
        <v>86</v>
      </c>
      <c r="AX436" s="116" t="s">
        <v>31</v>
      </c>
      <c r="AY436" s="116" t="s">
        <v>74</v>
      </c>
      <c r="AZ436" s="324" t="s">
        <v>172</v>
      </c>
    </row>
    <row r="437" spans="2:52" s="116" customFormat="1" ht="22.6" customHeight="1" x14ac:dyDescent="0.35">
      <c r="B437" s="315"/>
      <c r="C437" s="316"/>
      <c r="D437" s="316"/>
      <c r="E437" s="317" t="s">
        <v>5</v>
      </c>
      <c r="F437" s="318" t="s">
        <v>510</v>
      </c>
      <c r="G437" s="319"/>
      <c r="H437" s="319"/>
      <c r="I437" s="319"/>
      <c r="J437" s="316"/>
      <c r="K437" s="320">
        <v>-2.758</v>
      </c>
      <c r="L437" s="316"/>
      <c r="M437" s="316"/>
      <c r="N437" s="316"/>
      <c r="O437" s="316"/>
      <c r="P437" s="316"/>
      <c r="Q437" s="316"/>
      <c r="S437" s="321"/>
      <c r="U437" s="322"/>
      <c r="V437" s="316"/>
      <c r="W437" s="316"/>
      <c r="X437" s="316"/>
      <c r="Y437" s="316"/>
      <c r="Z437" s="316"/>
      <c r="AA437" s="316"/>
      <c r="AB437" s="323"/>
      <c r="AU437" s="324" t="s">
        <v>180</v>
      </c>
      <c r="AV437" s="324" t="s">
        <v>86</v>
      </c>
      <c r="AW437" s="116" t="s">
        <v>86</v>
      </c>
      <c r="AX437" s="116" t="s">
        <v>31</v>
      </c>
      <c r="AY437" s="116" t="s">
        <v>74</v>
      </c>
      <c r="AZ437" s="324" t="s">
        <v>172</v>
      </c>
    </row>
    <row r="438" spans="2:52" s="116" customFormat="1" ht="22.6" customHeight="1" x14ac:dyDescent="0.35">
      <c r="B438" s="315"/>
      <c r="C438" s="316"/>
      <c r="D438" s="316"/>
      <c r="E438" s="317" t="s">
        <v>5</v>
      </c>
      <c r="F438" s="318" t="s">
        <v>511</v>
      </c>
      <c r="G438" s="319"/>
      <c r="H438" s="319"/>
      <c r="I438" s="319"/>
      <c r="J438" s="316"/>
      <c r="K438" s="320">
        <v>7.9050000000000002</v>
      </c>
      <c r="L438" s="316"/>
      <c r="M438" s="316"/>
      <c r="N438" s="316"/>
      <c r="O438" s="316"/>
      <c r="P438" s="316"/>
      <c r="Q438" s="316"/>
      <c r="S438" s="321"/>
      <c r="U438" s="322"/>
      <c r="V438" s="316"/>
      <c r="W438" s="316"/>
      <c r="X438" s="316"/>
      <c r="Y438" s="316"/>
      <c r="Z438" s="316"/>
      <c r="AA438" s="316"/>
      <c r="AB438" s="323"/>
      <c r="AU438" s="324" t="s">
        <v>180</v>
      </c>
      <c r="AV438" s="324" t="s">
        <v>86</v>
      </c>
      <c r="AW438" s="116" t="s">
        <v>86</v>
      </c>
      <c r="AX438" s="116" t="s">
        <v>31</v>
      </c>
      <c r="AY438" s="116" t="s">
        <v>74</v>
      </c>
      <c r="AZ438" s="324" t="s">
        <v>172</v>
      </c>
    </row>
    <row r="439" spans="2:52" s="116" customFormat="1" ht="22.6" customHeight="1" x14ac:dyDescent="0.35">
      <c r="B439" s="315"/>
      <c r="C439" s="316"/>
      <c r="D439" s="316"/>
      <c r="E439" s="317" t="s">
        <v>5</v>
      </c>
      <c r="F439" s="318" t="s">
        <v>512</v>
      </c>
      <c r="G439" s="319"/>
      <c r="H439" s="319"/>
      <c r="I439" s="319"/>
      <c r="J439" s="316"/>
      <c r="K439" s="320">
        <v>-1.379</v>
      </c>
      <c r="L439" s="316"/>
      <c r="M439" s="316"/>
      <c r="N439" s="316"/>
      <c r="O439" s="316"/>
      <c r="P439" s="316"/>
      <c r="Q439" s="316"/>
      <c r="S439" s="321"/>
      <c r="U439" s="322"/>
      <c r="V439" s="316"/>
      <c r="W439" s="316"/>
      <c r="X439" s="316"/>
      <c r="Y439" s="316"/>
      <c r="Z439" s="316"/>
      <c r="AA439" s="316"/>
      <c r="AB439" s="323"/>
      <c r="AU439" s="324" t="s">
        <v>180</v>
      </c>
      <c r="AV439" s="324" t="s">
        <v>86</v>
      </c>
      <c r="AW439" s="116" t="s">
        <v>86</v>
      </c>
      <c r="AX439" s="116" t="s">
        <v>31</v>
      </c>
      <c r="AY439" s="116" t="s">
        <v>74</v>
      </c>
      <c r="AZ439" s="324" t="s">
        <v>172</v>
      </c>
    </row>
    <row r="440" spans="2:52" s="116" customFormat="1" ht="22.6" customHeight="1" x14ac:dyDescent="0.35">
      <c r="B440" s="315"/>
      <c r="C440" s="316"/>
      <c r="D440" s="316"/>
      <c r="E440" s="317" t="s">
        <v>5</v>
      </c>
      <c r="F440" s="318" t="s">
        <v>513</v>
      </c>
      <c r="G440" s="319"/>
      <c r="H440" s="319"/>
      <c r="I440" s="319"/>
      <c r="J440" s="316"/>
      <c r="K440" s="320">
        <v>6.9749999999999996</v>
      </c>
      <c r="L440" s="316"/>
      <c r="M440" s="316"/>
      <c r="N440" s="316"/>
      <c r="O440" s="316"/>
      <c r="P440" s="316"/>
      <c r="Q440" s="316"/>
      <c r="S440" s="321"/>
      <c r="U440" s="322"/>
      <c r="V440" s="316"/>
      <c r="W440" s="316"/>
      <c r="X440" s="316"/>
      <c r="Y440" s="316"/>
      <c r="Z440" s="316"/>
      <c r="AA440" s="316"/>
      <c r="AB440" s="323"/>
      <c r="AU440" s="324" t="s">
        <v>180</v>
      </c>
      <c r="AV440" s="324" t="s">
        <v>86</v>
      </c>
      <c r="AW440" s="116" t="s">
        <v>86</v>
      </c>
      <c r="AX440" s="116" t="s">
        <v>31</v>
      </c>
      <c r="AY440" s="116" t="s">
        <v>74</v>
      </c>
      <c r="AZ440" s="324" t="s">
        <v>172</v>
      </c>
    </row>
    <row r="441" spans="2:52" s="116" customFormat="1" ht="22.6" customHeight="1" x14ac:dyDescent="0.35">
      <c r="B441" s="315"/>
      <c r="C441" s="316"/>
      <c r="D441" s="316"/>
      <c r="E441" s="317" t="s">
        <v>5</v>
      </c>
      <c r="F441" s="318" t="s">
        <v>512</v>
      </c>
      <c r="G441" s="319"/>
      <c r="H441" s="319"/>
      <c r="I441" s="319"/>
      <c r="J441" s="316"/>
      <c r="K441" s="320">
        <v>-1.379</v>
      </c>
      <c r="L441" s="316"/>
      <c r="M441" s="316"/>
      <c r="N441" s="316"/>
      <c r="O441" s="316"/>
      <c r="P441" s="316"/>
      <c r="Q441" s="316"/>
      <c r="S441" s="321"/>
      <c r="U441" s="322"/>
      <c r="V441" s="316"/>
      <c r="W441" s="316"/>
      <c r="X441" s="316"/>
      <c r="Y441" s="316"/>
      <c r="Z441" s="316"/>
      <c r="AA441" s="316"/>
      <c r="AB441" s="323"/>
      <c r="AU441" s="324" t="s">
        <v>180</v>
      </c>
      <c r="AV441" s="324" t="s">
        <v>86</v>
      </c>
      <c r="AW441" s="116" t="s">
        <v>86</v>
      </c>
      <c r="AX441" s="116" t="s">
        <v>31</v>
      </c>
      <c r="AY441" s="116" t="s">
        <v>74</v>
      </c>
      <c r="AZ441" s="324" t="s">
        <v>172</v>
      </c>
    </row>
    <row r="442" spans="2:52" s="116" customFormat="1" ht="22.6" customHeight="1" x14ac:dyDescent="0.35">
      <c r="B442" s="315"/>
      <c r="C442" s="316"/>
      <c r="D442" s="316"/>
      <c r="E442" s="317" t="s">
        <v>5</v>
      </c>
      <c r="F442" s="318" t="s">
        <v>514</v>
      </c>
      <c r="G442" s="319"/>
      <c r="H442" s="319"/>
      <c r="I442" s="319"/>
      <c r="J442" s="316"/>
      <c r="K442" s="320">
        <v>38.448999999999998</v>
      </c>
      <c r="L442" s="316"/>
      <c r="M442" s="316"/>
      <c r="N442" s="316"/>
      <c r="O442" s="316"/>
      <c r="P442" s="316"/>
      <c r="Q442" s="316"/>
      <c r="S442" s="321"/>
      <c r="U442" s="322"/>
      <c r="V442" s="316"/>
      <c r="W442" s="316"/>
      <c r="X442" s="316"/>
      <c r="Y442" s="316"/>
      <c r="Z442" s="316"/>
      <c r="AA442" s="316"/>
      <c r="AB442" s="323"/>
      <c r="AU442" s="324" t="s">
        <v>180</v>
      </c>
      <c r="AV442" s="324" t="s">
        <v>86</v>
      </c>
      <c r="AW442" s="116" t="s">
        <v>86</v>
      </c>
      <c r="AX442" s="116" t="s">
        <v>31</v>
      </c>
      <c r="AY442" s="116" t="s">
        <v>74</v>
      </c>
      <c r="AZ442" s="324" t="s">
        <v>172</v>
      </c>
    </row>
    <row r="443" spans="2:52" s="116" customFormat="1" ht="22.6" customHeight="1" x14ac:dyDescent="0.35">
      <c r="B443" s="315"/>
      <c r="C443" s="316"/>
      <c r="D443" s="316"/>
      <c r="E443" s="317" t="s">
        <v>5</v>
      </c>
      <c r="F443" s="318" t="s">
        <v>515</v>
      </c>
      <c r="G443" s="319"/>
      <c r="H443" s="319"/>
      <c r="I443" s="319"/>
      <c r="J443" s="316"/>
      <c r="K443" s="320">
        <v>28.632999999999999</v>
      </c>
      <c r="L443" s="316"/>
      <c r="M443" s="316"/>
      <c r="N443" s="316"/>
      <c r="O443" s="316"/>
      <c r="P443" s="316"/>
      <c r="Q443" s="316"/>
      <c r="S443" s="321"/>
      <c r="U443" s="322"/>
      <c r="V443" s="316"/>
      <c r="W443" s="316"/>
      <c r="X443" s="316"/>
      <c r="Y443" s="316"/>
      <c r="Z443" s="316"/>
      <c r="AA443" s="316"/>
      <c r="AB443" s="323"/>
      <c r="AU443" s="324" t="s">
        <v>180</v>
      </c>
      <c r="AV443" s="324" t="s">
        <v>86</v>
      </c>
      <c r="AW443" s="116" t="s">
        <v>86</v>
      </c>
      <c r="AX443" s="116" t="s">
        <v>31</v>
      </c>
      <c r="AY443" s="116" t="s">
        <v>74</v>
      </c>
      <c r="AZ443" s="324" t="s">
        <v>172</v>
      </c>
    </row>
    <row r="444" spans="2:52" s="116" customFormat="1" ht="22.6" customHeight="1" x14ac:dyDescent="0.35">
      <c r="B444" s="315"/>
      <c r="C444" s="316"/>
      <c r="D444" s="316"/>
      <c r="E444" s="317" t="s">
        <v>5</v>
      </c>
      <c r="F444" s="318" t="s">
        <v>516</v>
      </c>
      <c r="G444" s="319"/>
      <c r="H444" s="319"/>
      <c r="I444" s="319"/>
      <c r="J444" s="316"/>
      <c r="K444" s="320">
        <v>30.495000000000001</v>
      </c>
      <c r="L444" s="316"/>
      <c r="M444" s="316"/>
      <c r="N444" s="316"/>
      <c r="O444" s="316"/>
      <c r="P444" s="316"/>
      <c r="Q444" s="316"/>
      <c r="S444" s="321"/>
      <c r="U444" s="322"/>
      <c r="V444" s="316"/>
      <c r="W444" s="316"/>
      <c r="X444" s="316"/>
      <c r="Y444" s="316"/>
      <c r="Z444" s="316"/>
      <c r="AA444" s="316"/>
      <c r="AB444" s="323"/>
      <c r="AU444" s="324" t="s">
        <v>180</v>
      </c>
      <c r="AV444" s="324" t="s">
        <v>86</v>
      </c>
      <c r="AW444" s="116" t="s">
        <v>86</v>
      </c>
      <c r="AX444" s="116" t="s">
        <v>31</v>
      </c>
      <c r="AY444" s="116" t="s">
        <v>74</v>
      </c>
      <c r="AZ444" s="324" t="s">
        <v>172</v>
      </c>
    </row>
    <row r="445" spans="2:52" s="116" customFormat="1" ht="22.6" customHeight="1" x14ac:dyDescent="0.35">
      <c r="B445" s="315"/>
      <c r="C445" s="316"/>
      <c r="D445" s="316"/>
      <c r="E445" s="317" t="s">
        <v>5</v>
      </c>
      <c r="F445" s="318" t="s">
        <v>517</v>
      </c>
      <c r="G445" s="319"/>
      <c r="H445" s="319"/>
      <c r="I445" s="319"/>
      <c r="J445" s="316"/>
      <c r="K445" s="320">
        <v>-5.4119999999999999</v>
      </c>
      <c r="L445" s="316"/>
      <c r="M445" s="316"/>
      <c r="N445" s="316"/>
      <c r="O445" s="316"/>
      <c r="P445" s="316"/>
      <c r="Q445" s="316"/>
      <c r="S445" s="321"/>
      <c r="U445" s="322"/>
      <c r="V445" s="316"/>
      <c r="W445" s="316"/>
      <c r="X445" s="316"/>
      <c r="Y445" s="316"/>
      <c r="Z445" s="316"/>
      <c r="AA445" s="316"/>
      <c r="AB445" s="323"/>
      <c r="AU445" s="324" t="s">
        <v>180</v>
      </c>
      <c r="AV445" s="324" t="s">
        <v>86</v>
      </c>
      <c r="AW445" s="116" t="s">
        <v>86</v>
      </c>
      <c r="AX445" s="116" t="s">
        <v>31</v>
      </c>
      <c r="AY445" s="116" t="s">
        <v>74</v>
      </c>
      <c r="AZ445" s="324" t="s">
        <v>172</v>
      </c>
    </row>
    <row r="446" spans="2:52" s="116" customFormat="1" ht="22.6" customHeight="1" x14ac:dyDescent="0.35">
      <c r="B446" s="315"/>
      <c r="C446" s="316"/>
      <c r="D446" s="316"/>
      <c r="E446" s="317" t="s">
        <v>5</v>
      </c>
      <c r="F446" s="318" t="s">
        <v>518</v>
      </c>
      <c r="G446" s="319"/>
      <c r="H446" s="319"/>
      <c r="I446" s="319"/>
      <c r="J446" s="316"/>
      <c r="K446" s="320">
        <v>-19.7</v>
      </c>
      <c r="L446" s="316"/>
      <c r="M446" s="316"/>
      <c r="N446" s="316"/>
      <c r="O446" s="316"/>
      <c r="P446" s="316"/>
      <c r="Q446" s="316"/>
      <c r="S446" s="321"/>
      <c r="U446" s="322"/>
      <c r="V446" s="316"/>
      <c r="W446" s="316"/>
      <c r="X446" s="316"/>
      <c r="Y446" s="316"/>
      <c r="Z446" s="316"/>
      <c r="AA446" s="316"/>
      <c r="AB446" s="323"/>
      <c r="AU446" s="324" t="s">
        <v>180</v>
      </c>
      <c r="AV446" s="324" t="s">
        <v>86</v>
      </c>
      <c r="AW446" s="116" t="s">
        <v>86</v>
      </c>
      <c r="AX446" s="116" t="s">
        <v>31</v>
      </c>
      <c r="AY446" s="116" t="s">
        <v>74</v>
      </c>
      <c r="AZ446" s="324" t="s">
        <v>172</v>
      </c>
    </row>
    <row r="447" spans="2:52" s="116" customFormat="1" ht="22.6" customHeight="1" x14ac:dyDescent="0.35">
      <c r="B447" s="315"/>
      <c r="C447" s="316"/>
      <c r="D447" s="316"/>
      <c r="E447" s="317" t="s">
        <v>5</v>
      </c>
      <c r="F447" s="318" t="s">
        <v>519</v>
      </c>
      <c r="G447" s="319"/>
      <c r="H447" s="319"/>
      <c r="I447" s="319"/>
      <c r="J447" s="316"/>
      <c r="K447" s="320">
        <v>49.134999999999998</v>
      </c>
      <c r="L447" s="316"/>
      <c r="M447" s="316"/>
      <c r="N447" s="316"/>
      <c r="O447" s="316"/>
      <c r="P447" s="316"/>
      <c r="Q447" s="316"/>
      <c r="S447" s="321"/>
      <c r="U447" s="322"/>
      <c r="V447" s="316"/>
      <c r="W447" s="316"/>
      <c r="X447" s="316"/>
      <c r="Y447" s="316"/>
      <c r="Z447" s="316"/>
      <c r="AA447" s="316"/>
      <c r="AB447" s="323"/>
      <c r="AU447" s="324" t="s">
        <v>180</v>
      </c>
      <c r="AV447" s="324" t="s">
        <v>86</v>
      </c>
      <c r="AW447" s="116" t="s">
        <v>86</v>
      </c>
      <c r="AX447" s="116" t="s">
        <v>31</v>
      </c>
      <c r="AY447" s="116" t="s">
        <v>74</v>
      </c>
      <c r="AZ447" s="324" t="s">
        <v>172</v>
      </c>
    </row>
    <row r="448" spans="2:52" s="116" customFormat="1" ht="22.6" customHeight="1" x14ac:dyDescent="0.35">
      <c r="B448" s="315"/>
      <c r="C448" s="316"/>
      <c r="D448" s="316"/>
      <c r="E448" s="317" t="s">
        <v>5</v>
      </c>
      <c r="F448" s="318" t="s">
        <v>520</v>
      </c>
      <c r="G448" s="319"/>
      <c r="H448" s="319"/>
      <c r="I448" s="319"/>
      <c r="J448" s="316"/>
      <c r="K448" s="320">
        <v>18.29</v>
      </c>
      <c r="L448" s="316"/>
      <c r="M448" s="316"/>
      <c r="N448" s="316"/>
      <c r="O448" s="316"/>
      <c r="P448" s="316"/>
      <c r="Q448" s="316"/>
      <c r="S448" s="321"/>
      <c r="U448" s="322"/>
      <c r="V448" s="316"/>
      <c r="W448" s="316"/>
      <c r="X448" s="316"/>
      <c r="Y448" s="316"/>
      <c r="Z448" s="316"/>
      <c r="AA448" s="316"/>
      <c r="AB448" s="323"/>
      <c r="AU448" s="324" t="s">
        <v>180</v>
      </c>
      <c r="AV448" s="324" t="s">
        <v>86</v>
      </c>
      <c r="AW448" s="116" t="s">
        <v>86</v>
      </c>
      <c r="AX448" s="116" t="s">
        <v>31</v>
      </c>
      <c r="AY448" s="116" t="s">
        <v>74</v>
      </c>
      <c r="AZ448" s="324" t="s">
        <v>172</v>
      </c>
    </row>
    <row r="449" spans="2:52" s="116" customFormat="1" ht="22.6" customHeight="1" x14ac:dyDescent="0.35">
      <c r="B449" s="315"/>
      <c r="C449" s="316"/>
      <c r="D449" s="316"/>
      <c r="E449" s="317" t="s">
        <v>5</v>
      </c>
      <c r="F449" s="318" t="s">
        <v>521</v>
      </c>
      <c r="G449" s="319"/>
      <c r="H449" s="319"/>
      <c r="I449" s="319"/>
      <c r="J449" s="316"/>
      <c r="K449" s="320">
        <v>-6.3040000000000003</v>
      </c>
      <c r="L449" s="316"/>
      <c r="M449" s="316"/>
      <c r="N449" s="316"/>
      <c r="O449" s="316"/>
      <c r="P449" s="316"/>
      <c r="Q449" s="316"/>
      <c r="S449" s="321"/>
      <c r="U449" s="322"/>
      <c r="V449" s="316"/>
      <c r="W449" s="316"/>
      <c r="X449" s="316"/>
      <c r="Y449" s="316"/>
      <c r="Z449" s="316"/>
      <c r="AA449" s="316"/>
      <c r="AB449" s="323"/>
      <c r="AU449" s="324" t="s">
        <v>180</v>
      </c>
      <c r="AV449" s="324" t="s">
        <v>86</v>
      </c>
      <c r="AW449" s="116" t="s">
        <v>86</v>
      </c>
      <c r="AX449" s="116" t="s">
        <v>31</v>
      </c>
      <c r="AY449" s="116" t="s">
        <v>74</v>
      </c>
      <c r="AZ449" s="324" t="s">
        <v>172</v>
      </c>
    </row>
    <row r="450" spans="2:52" s="116" customFormat="1" ht="22.6" customHeight="1" x14ac:dyDescent="0.35">
      <c r="B450" s="315"/>
      <c r="C450" s="316"/>
      <c r="D450" s="316"/>
      <c r="E450" s="317" t="s">
        <v>5</v>
      </c>
      <c r="F450" s="318" t="s">
        <v>522</v>
      </c>
      <c r="G450" s="319"/>
      <c r="H450" s="319"/>
      <c r="I450" s="319"/>
      <c r="J450" s="316"/>
      <c r="K450" s="320">
        <v>-3.5459999999999998</v>
      </c>
      <c r="L450" s="316"/>
      <c r="M450" s="316"/>
      <c r="N450" s="316"/>
      <c r="O450" s="316"/>
      <c r="P450" s="316"/>
      <c r="Q450" s="316"/>
      <c r="S450" s="321"/>
      <c r="U450" s="322"/>
      <c r="V450" s="316"/>
      <c r="W450" s="316"/>
      <c r="X450" s="316"/>
      <c r="Y450" s="316"/>
      <c r="Z450" s="316"/>
      <c r="AA450" s="316"/>
      <c r="AB450" s="323"/>
      <c r="AU450" s="324" t="s">
        <v>180</v>
      </c>
      <c r="AV450" s="324" t="s">
        <v>86</v>
      </c>
      <c r="AW450" s="116" t="s">
        <v>86</v>
      </c>
      <c r="AX450" s="116" t="s">
        <v>31</v>
      </c>
      <c r="AY450" s="116" t="s">
        <v>74</v>
      </c>
      <c r="AZ450" s="324" t="s">
        <v>172</v>
      </c>
    </row>
    <row r="451" spans="2:52" s="119" customFormat="1" ht="22.6" customHeight="1" x14ac:dyDescent="0.35">
      <c r="B451" s="344"/>
      <c r="C451" s="345"/>
      <c r="D451" s="345"/>
      <c r="E451" s="346" t="s">
        <v>5</v>
      </c>
      <c r="F451" s="347" t="s">
        <v>250</v>
      </c>
      <c r="G451" s="348"/>
      <c r="H451" s="348"/>
      <c r="I451" s="348"/>
      <c r="J451" s="345"/>
      <c r="K451" s="349">
        <v>153.35400000000001</v>
      </c>
      <c r="L451" s="345"/>
      <c r="M451" s="345"/>
      <c r="N451" s="345"/>
      <c r="O451" s="345"/>
      <c r="P451" s="345"/>
      <c r="Q451" s="345"/>
      <c r="S451" s="350"/>
      <c r="U451" s="351"/>
      <c r="V451" s="345"/>
      <c r="W451" s="345"/>
      <c r="X451" s="345"/>
      <c r="Y451" s="345"/>
      <c r="Z451" s="345"/>
      <c r="AA451" s="345"/>
      <c r="AB451" s="352"/>
      <c r="AU451" s="353" t="s">
        <v>180</v>
      </c>
      <c r="AV451" s="353" t="s">
        <v>86</v>
      </c>
      <c r="AW451" s="119" t="s">
        <v>190</v>
      </c>
      <c r="AX451" s="119" t="s">
        <v>31</v>
      </c>
      <c r="AY451" s="119" t="s">
        <v>74</v>
      </c>
      <c r="AZ451" s="353" t="s">
        <v>172</v>
      </c>
    </row>
    <row r="452" spans="2:52" s="115" customFormat="1" ht="22.6" customHeight="1" x14ac:dyDescent="0.35">
      <c r="B452" s="303"/>
      <c r="C452" s="304"/>
      <c r="D452" s="304"/>
      <c r="E452" s="305" t="s">
        <v>5</v>
      </c>
      <c r="F452" s="313" t="s">
        <v>523</v>
      </c>
      <c r="G452" s="314"/>
      <c r="H452" s="314"/>
      <c r="I452" s="314"/>
      <c r="J452" s="304"/>
      <c r="K452" s="308" t="s">
        <v>5</v>
      </c>
      <c r="L452" s="304"/>
      <c r="M452" s="304"/>
      <c r="N452" s="304"/>
      <c r="O452" s="304"/>
      <c r="P452" s="304"/>
      <c r="Q452" s="304"/>
      <c r="S452" s="309"/>
      <c r="U452" s="310"/>
      <c r="V452" s="304"/>
      <c r="W452" s="304"/>
      <c r="X452" s="304"/>
      <c r="Y452" s="304"/>
      <c r="Z452" s="304"/>
      <c r="AA452" s="304"/>
      <c r="AB452" s="311"/>
      <c r="AU452" s="312" t="s">
        <v>180</v>
      </c>
      <c r="AV452" s="312" t="s">
        <v>86</v>
      </c>
      <c r="AW452" s="115" t="s">
        <v>81</v>
      </c>
      <c r="AX452" s="115" t="s">
        <v>31</v>
      </c>
      <c r="AY452" s="115" t="s">
        <v>74</v>
      </c>
      <c r="AZ452" s="312" t="s">
        <v>172</v>
      </c>
    </row>
    <row r="453" spans="2:52" s="115" customFormat="1" ht="22.6" customHeight="1" x14ac:dyDescent="0.35">
      <c r="B453" s="303"/>
      <c r="C453" s="304"/>
      <c r="D453" s="304"/>
      <c r="E453" s="305" t="s">
        <v>5</v>
      </c>
      <c r="F453" s="313" t="s">
        <v>307</v>
      </c>
      <c r="G453" s="314"/>
      <c r="H453" s="314"/>
      <c r="I453" s="314"/>
      <c r="J453" s="304"/>
      <c r="K453" s="308" t="s">
        <v>5</v>
      </c>
      <c r="L453" s="304"/>
      <c r="M453" s="304"/>
      <c r="N453" s="304"/>
      <c r="O453" s="304"/>
      <c r="P453" s="304"/>
      <c r="Q453" s="304"/>
      <c r="S453" s="309"/>
      <c r="U453" s="310"/>
      <c r="V453" s="304"/>
      <c r="W453" s="304"/>
      <c r="X453" s="304"/>
      <c r="Y453" s="304"/>
      <c r="Z453" s="304"/>
      <c r="AA453" s="304"/>
      <c r="AB453" s="311"/>
      <c r="AU453" s="312" t="s">
        <v>180</v>
      </c>
      <c r="AV453" s="312" t="s">
        <v>86</v>
      </c>
      <c r="AW453" s="115" t="s">
        <v>81</v>
      </c>
      <c r="AX453" s="115" t="s">
        <v>31</v>
      </c>
      <c r="AY453" s="115" t="s">
        <v>74</v>
      </c>
      <c r="AZ453" s="312" t="s">
        <v>172</v>
      </c>
    </row>
    <row r="454" spans="2:52" s="115" customFormat="1" ht="22.6" customHeight="1" x14ac:dyDescent="0.35">
      <c r="B454" s="303"/>
      <c r="C454" s="304"/>
      <c r="D454" s="304"/>
      <c r="E454" s="305" t="s">
        <v>5</v>
      </c>
      <c r="F454" s="313" t="s">
        <v>524</v>
      </c>
      <c r="G454" s="314"/>
      <c r="H454" s="314"/>
      <c r="I454" s="314"/>
      <c r="J454" s="304"/>
      <c r="K454" s="308" t="s">
        <v>5</v>
      </c>
      <c r="L454" s="304"/>
      <c r="M454" s="304"/>
      <c r="N454" s="304"/>
      <c r="O454" s="304"/>
      <c r="P454" s="304"/>
      <c r="Q454" s="304"/>
      <c r="S454" s="309"/>
      <c r="U454" s="310"/>
      <c r="V454" s="304"/>
      <c r="W454" s="304"/>
      <c r="X454" s="304"/>
      <c r="Y454" s="304"/>
      <c r="Z454" s="304"/>
      <c r="AA454" s="304"/>
      <c r="AB454" s="311"/>
      <c r="AU454" s="312" t="s">
        <v>180</v>
      </c>
      <c r="AV454" s="312" t="s">
        <v>86</v>
      </c>
      <c r="AW454" s="115" t="s">
        <v>81</v>
      </c>
      <c r="AX454" s="115" t="s">
        <v>31</v>
      </c>
      <c r="AY454" s="115" t="s">
        <v>74</v>
      </c>
      <c r="AZ454" s="312" t="s">
        <v>172</v>
      </c>
    </row>
    <row r="455" spans="2:52" s="116" customFormat="1" ht="22.6" customHeight="1" x14ac:dyDescent="0.35">
      <c r="B455" s="315"/>
      <c r="C455" s="316"/>
      <c r="D455" s="316"/>
      <c r="E455" s="317" t="s">
        <v>5</v>
      </c>
      <c r="F455" s="318" t="s">
        <v>525</v>
      </c>
      <c r="G455" s="319"/>
      <c r="H455" s="319"/>
      <c r="I455" s="319"/>
      <c r="J455" s="316"/>
      <c r="K455" s="320">
        <v>19.12</v>
      </c>
      <c r="L455" s="316"/>
      <c r="M455" s="316"/>
      <c r="N455" s="316"/>
      <c r="O455" s="316"/>
      <c r="P455" s="316"/>
      <c r="Q455" s="316"/>
      <c r="S455" s="321"/>
      <c r="U455" s="322"/>
      <c r="V455" s="316"/>
      <c r="W455" s="316"/>
      <c r="X455" s="316"/>
      <c r="Y455" s="316"/>
      <c r="Z455" s="316"/>
      <c r="AA455" s="316"/>
      <c r="AB455" s="323"/>
      <c r="AU455" s="324" t="s">
        <v>180</v>
      </c>
      <c r="AV455" s="324" t="s">
        <v>86</v>
      </c>
      <c r="AW455" s="116" t="s">
        <v>86</v>
      </c>
      <c r="AX455" s="116" t="s">
        <v>31</v>
      </c>
      <c r="AY455" s="116" t="s">
        <v>74</v>
      </c>
      <c r="AZ455" s="324" t="s">
        <v>172</v>
      </c>
    </row>
    <row r="456" spans="2:52" s="116" customFormat="1" ht="22.6" customHeight="1" x14ac:dyDescent="0.35">
      <c r="B456" s="315"/>
      <c r="C456" s="316"/>
      <c r="D456" s="316"/>
      <c r="E456" s="317" t="s">
        <v>5</v>
      </c>
      <c r="F456" s="318" t="s">
        <v>458</v>
      </c>
      <c r="G456" s="319"/>
      <c r="H456" s="319"/>
      <c r="I456" s="319"/>
      <c r="J456" s="316"/>
      <c r="K456" s="320">
        <v>-1.2</v>
      </c>
      <c r="L456" s="316"/>
      <c r="M456" s="316"/>
      <c r="N456" s="316"/>
      <c r="O456" s="316"/>
      <c r="P456" s="316"/>
      <c r="Q456" s="316"/>
      <c r="S456" s="321"/>
      <c r="U456" s="322"/>
      <c r="V456" s="316"/>
      <c r="W456" s="316"/>
      <c r="X456" s="316"/>
      <c r="Y456" s="316"/>
      <c r="Z456" s="316"/>
      <c r="AA456" s="316"/>
      <c r="AB456" s="323"/>
      <c r="AU456" s="324" t="s">
        <v>180</v>
      </c>
      <c r="AV456" s="324" t="s">
        <v>86</v>
      </c>
      <c r="AW456" s="116" t="s">
        <v>86</v>
      </c>
      <c r="AX456" s="116" t="s">
        <v>31</v>
      </c>
      <c r="AY456" s="116" t="s">
        <v>74</v>
      </c>
      <c r="AZ456" s="324" t="s">
        <v>172</v>
      </c>
    </row>
    <row r="457" spans="2:52" s="116" customFormat="1" ht="22.6" customHeight="1" x14ac:dyDescent="0.35">
      <c r="B457" s="315"/>
      <c r="C457" s="316"/>
      <c r="D457" s="316"/>
      <c r="E457" s="317" t="s">
        <v>5</v>
      </c>
      <c r="F457" s="318" t="s">
        <v>526</v>
      </c>
      <c r="G457" s="319"/>
      <c r="H457" s="319"/>
      <c r="I457" s="319"/>
      <c r="J457" s="316"/>
      <c r="K457" s="320">
        <v>-0.75600000000000001</v>
      </c>
      <c r="L457" s="316"/>
      <c r="M457" s="316"/>
      <c r="N457" s="316"/>
      <c r="O457" s="316"/>
      <c r="P457" s="316"/>
      <c r="Q457" s="316"/>
      <c r="S457" s="321"/>
      <c r="U457" s="322"/>
      <c r="V457" s="316"/>
      <c r="W457" s="316"/>
      <c r="X457" s="316"/>
      <c r="Y457" s="316"/>
      <c r="Z457" s="316"/>
      <c r="AA457" s="316"/>
      <c r="AB457" s="323"/>
      <c r="AU457" s="324" t="s">
        <v>180</v>
      </c>
      <c r="AV457" s="324" t="s">
        <v>86</v>
      </c>
      <c r="AW457" s="116" t="s">
        <v>86</v>
      </c>
      <c r="AX457" s="116" t="s">
        <v>31</v>
      </c>
      <c r="AY457" s="116" t="s">
        <v>74</v>
      </c>
      <c r="AZ457" s="324" t="s">
        <v>172</v>
      </c>
    </row>
    <row r="458" spans="2:52" s="116" customFormat="1" ht="22.6" customHeight="1" x14ac:dyDescent="0.35">
      <c r="B458" s="315"/>
      <c r="C458" s="316"/>
      <c r="D458" s="316"/>
      <c r="E458" s="317" t="s">
        <v>5</v>
      </c>
      <c r="F458" s="318" t="s">
        <v>527</v>
      </c>
      <c r="G458" s="319"/>
      <c r="H458" s="319"/>
      <c r="I458" s="319"/>
      <c r="J458" s="316"/>
      <c r="K458" s="320">
        <v>0.96</v>
      </c>
      <c r="L458" s="316"/>
      <c r="M458" s="316"/>
      <c r="N458" s="316"/>
      <c r="O458" s="316"/>
      <c r="P458" s="316"/>
      <c r="Q458" s="316"/>
      <c r="S458" s="321"/>
      <c r="U458" s="322"/>
      <c r="V458" s="316"/>
      <c r="W458" s="316"/>
      <c r="X458" s="316"/>
      <c r="Y458" s="316"/>
      <c r="Z458" s="316"/>
      <c r="AA458" s="316"/>
      <c r="AB458" s="323"/>
      <c r="AU458" s="324" t="s">
        <v>180</v>
      </c>
      <c r="AV458" s="324" t="s">
        <v>86</v>
      </c>
      <c r="AW458" s="116" t="s">
        <v>86</v>
      </c>
      <c r="AX458" s="116" t="s">
        <v>31</v>
      </c>
      <c r="AY458" s="116" t="s">
        <v>74</v>
      </c>
      <c r="AZ458" s="324" t="s">
        <v>172</v>
      </c>
    </row>
    <row r="459" spans="2:52" s="119" customFormat="1" ht="22.6" customHeight="1" x14ac:dyDescent="0.35">
      <c r="B459" s="344"/>
      <c r="C459" s="345"/>
      <c r="D459" s="345"/>
      <c r="E459" s="346" t="s">
        <v>5</v>
      </c>
      <c r="F459" s="347" t="s">
        <v>250</v>
      </c>
      <c r="G459" s="348"/>
      <c r="H459" s="348"/>
      <c r="I459" s="348"/>
      <c r="J459" s="345"/>
      <c r="K459" s="349">
        <v>18.123999999999999</v>
      </c>
      <c r="L459" s="345"/>
      <c r="M459" s="345"/>
      <c r="N459" s="345"/>
      <c r="O459" s="345"/>
      <c r="P459" s="345"/>
      <c r="Q459" s="345"/>
      <c r="S459" s="350"/>
      <c r="U459" s="351"/>
      <c r="V459" s="345"/>
      <c r="W459" s="345"/>
      <c r="X459" s="345"/>
      <c r="Y459" s="345"/>
      <c r="Z459" s="345"/>
      <c r="AA459" s="345"/>
      <c r="AB459" s="352"/>
      <c r="AU459" s="353" t="s">
        <v>180</v>
      </c>
      <c r="AV459" s="353" t="s">
        <v>86</v>
      </c>
      <c r="AW459" s="119" t="s">
        <v>190</v>
      </c>
      <c r="AX459" s="119" t="s">
        <v>31</v>
      </c>
      <c r="AY459" s="119" t="s">
        <v>74</v>
      </c>
      <c r="AZ459" s="353" t="s">
        <v>172</v>
      </c>
    </row>
    <row r="460" spans="2:52" s="116" customFormat="1" ht="22.6" customHeight="1" x14ac:dyDescent="0.35">
      <c r="B460" s="315"/>
      <c r="C460" s="316"/>
      <c r="D460" s="316"/>
      <c r="E460" s="317" t="s">
        <v>5</v>
      </c>
      <c r="F460" s="318" t="s">
        <v>528</v>
      </c>
      <c r="G460" s="319"/>
      <c r="H460" s="319"/>
      <c r="I460" s="319"/>
      <c r="J460" s="316"/>
      <c r="K460" s="320">
        <v>23.24</v>
      </c>
      <c r="L460" s="316"/>
      <c r="M460" s="316"/>
      <c r="N460" s="316"/>
      <c r="O460" s="316"/>
      <c r="P460" s="316"/>
      <c r="Q460" s="316"/>
      <c r="S460" s="321"/>
      <c r="U460" s="322"/>
      <c r="V460" s="316"/>
      <c r="W460" s="316"/>
      <c r="X460" s="316"/>
      <c r="Y460" s="316"/>
      <c r="Z460" s="316"/>
      <c r="AA460" s="316"/>
      <c r="AB460" s="323"/>
      <c r="AU460" s="324" t="s">
        <v>180</v>
      </c>
      <c r="AV460" s="324" t="s">
        <v>86</v>
      </c>
      <c r="AW460" s="116" t="s">
        <v>86</v>
      </c>
      <c r="AX460" s="116" t="s">
        <v>31</v>
      </c>
      <c r="AY460" s="116" t="s">
        <v>74</v>
      </c>
      <c r="AZ460" s="324" t="s">
        <v>172</v>
      </c>
    </row>
    <row r="461" spans="2:52" s="116" customFormat="1" ht="22.6" customHeight="1" x14ac:dyDescent="0.35">
      <c r="B461" s="315"/>
      <c r="C461" s="316"/>
      <c r="D461" s="316"/>
      <c r="E461" s="317" t="s">
        <v>5</v>
      </c>
      <c r="F461" s="318" t="s">
        <v>458</v>
      </c>
      <c r="G461" s="319"/>
      <c r="H461" s="319"/>
      <c r="I461" s="319"/>
      <c r="J461" s="316"/>
      <c r="K461" s="320">
        <v>-1.2</v>
      </c>
      <c r="L461" s="316"/>
      <c r="M461" s="316"/>
      <c r="N461" s="316"/>
      <c r="O461" s="316"/>
      <c r="P461" s="316"/>
      <c r="Q461" s="316"/>
      <c r="S461" s="321"/>
      <c r="U461" s="322"/>
      <c r="V461" s="316"/>
      <c r="W461" s="316"/>
      <c r="X461" s="316"/>
      <c r="Y461" s="316"/>
      <c r="Z461" s="316"/>
      <c r="AA461" s="316"/>
      <c r="AB461" s="323"/>
      <c r="AU461" s="324" t="s">
        <v>180</v>
      </c>
      <c r="AV461" s="324" t="s">
        <v>86</v>
      </c>
      <c r="AW461" s="116" t="s">
        <v>86</v>
      </c>
      <c r="AX461" s="116" t="s">
        <v>31</v>
      </c>
      <c r="AY461" s="116" t="s">
        <v>74</v>
      </c>
      <c r="AZ461" s="324" t="s">
        <v>172</v>
      </c>
    </row>
    <row r="462" spans="2:52" s="116" customFormat="1" ht="22.6" customHeight="1" x14ac:dyDescent="0.35">
      <c r="B462" s="315"/>
      <c r="C462" s="316"/>
      <c r="D462" s="316"/>
      <c r="E462" s="317" t="s">
        <v>5</v>
      </c>
      <c r="F462" s="318" t="s">
        <v>529</v>
      </c>
      <c r="G462" s="319"/>
      <c r="H462" s="319"/>
      <c r="I462" s="319"/>
      <c r="J462" s="316"/>
      <c r="K462" s="320">
        <v>-0.378</v>
      </c>
      <c r="L462" s="316"/>
      <c r="M462" s="316"/>
      <c r="N462" s="316"/>
      <c r="O462" s="316"/>
      <c r="P462" s="316"/>
      <c r="Q462" s="316"/>
      <c r="S462" s="321"/>
      <c r="U462" s="322"/>
      <c r="V462" s="316"/>
      <c r="W462" s="316"/>
      <c r="X462" s="316"/>
      <c r="Y462" s="316"/>
      <c r="Z462" s="316"/>
      <c r="AA462" s="316"/>
      <c r="AB462" s="323"/>
      <c r="AU462" s="324" t="s">
        <v>180</v>
      </c>
      <c r="AV462" s="324" t="s">
        <v>86</v>
      </c>
      <c r="AW462" s="116" t="s">
        <v>86</v>
      </c>
      <c r="AX462" s="116" t="s">
        <v>31</v>
      </c>
      <c r="AY462" s="116" t="s">
        <v>74</v>
      </c>
      <c r="AZ462" s="324" t="s">
        <v>172</v>
      </c>
    </row>
    <row r="463" spans="2:52" s="116" customFormat="1" ht="22.6" customHeight="1" x14ac:dyDescent="0.35">
      <c r="B463" s="315"/>
      <c r="C463" s="316"/>
      <c r="D463" s="316"/>
      <c r="E463" s="317" t="s">
        <v>5</v>
      </c>
      <c r="F463" s="318" t="s">
        <v>530</v>
      </c>
      <c r="G463" s="319"/>
      <c r="H463" s="319"/>
      <c r="I463" s="319"/>
      <c r="J463" s="316"/>
      <c r="K463" s="320">
        <v>-0.85499999999999998</v>
      </c>
      <c r="L463" s="316"/>
      <c r="M463" s="316"/>
      <c r="N463" s="316"/>
      <c r="O463" s="316"/>
      <c r="P463" s="316"/>
      <c r="Q463" s="316"/>
      <c r="S463" s="321"/>
      <c r="U463" s="322"/>
      <c r="V463" s="316"/>
      <c r="W463" s="316"/>
      <c r="X463" s="316"/>
      <c r="Y463" s="316"/>
      <c r="Z463" s="316"/>
      <c r="AA463" s="316"/>
      <c r="AB463" s="323"/>
      <c r="AU463" s="324" t="s">
        <v>180</v>
      </c>
      <c r="AV463" s="324" t="s">
        <v>86</v>
      </c>
      <c r="AW463" s="116" t="s">
        <v>86</v>
      </c>
      <c r="AX463" s="116" t="s">
        <v>31</v>
      </c>
      <c r="AY463" s="116" t="s">
        <v>74</v>
      </c>
      <c r="AZ463" s="324" t="s">
        <v>172</v>
      </c>
    </row>
    <row r="464" spans="2:52" s="116" customFormat="1" ht="22.6" customHeight="1" x14ac:dyDescent="0.35">
      <c r="B464" s="315"/>
      <c r="C464" s="316"/>
      <c r="D464" s="316"/>
      <c r="E464" s="317" t="s">
        <v>5</v>
      </c>
      <c r="F464" s="318" t="s">
        <v>531</v>
      </c>
      <c r="G464" s="319"/>
      <c r="H464" s="319"/>
      <c r="I464" s="319"/>
      <c r="J464" s="316"/>
      <c r="K464" s="320">
        <v>0.96</v>
      </c>
      <c r="L464" s="316"/>
      <c r="M464" s="316"/>
      <c r="N464" s="316"/>
      <c r="O464" s="316"/>
      <c r="P464" s="316"/>
      <c r="Q464" s="316"/>
      <c r="S464" s="321"/>
      <c r="U464" s="322"/>
      <c r="V464" s="316"/>
      <c r="W464" s="316"/>
      <c r="X464" s="316"/>
      <c r="Y464" s="316"/>
      <c r="Z464" s="316"/>
      <c r="AA464" s="316"/>
      <c r="AB464" s="323"/>
      <c r="AU464" s="324" t="s">
        <v>180</v>
      </c>
      <c r="AV464" s="324" t="s">
        <v>86</v>
      </c>
      <c r="AW464" s="116" t="s">
        <v>86</v>
      </c>
      <c r="AX464" s="116" t="s">
        <v>31</v>
      </c>
      <c r="AY464" s="116" t="s">
        <v>74</v>
      </c>
      <c r="AZ464" s="324" t="s">
        <v>172</v>
      </c>
    </row>
    <row r="465" spans="2:66" s="119" customFormat="1" ht="22.6" customHeight="1" x14ac:dyDescent="0.35">
      <c r="B465" s="344"/>
      <c r="C465" s="345"/>
      <c r="D465" s="345"/>
      <c r="E465" s="346" t="s">
        <v>5</v>
      </c>
      <c r="F465" s="347" t="s">
        <v>250</v>
      </c>
      <c r="G465" s="348"/>
      <c r="H465" s="348"/>
      <c r="I465" s="348"/>
      <c r="J465" s="345"/>
      <c r="K465" s="349">
        <v>21.766999999999999</v>
      </c>
      <c r="L465" s="345"/>
      <c r="M465" s="345"/>
      <c r="N465" s="345"/>
      <c r="O465" s="345"/>
      <c r="P465" s="345"/>
      <c r="Q465" s="345"/>
      <c r="S465" s="350"/>
      <c r="U465" s="351"/>
      <c r="V465" s="345"/>
      <c r="W465" s="345"/>
      <c r="X465" s="345"/>
      <c r="Y465" s="345"/>
      <c r="Z465" s="345"/>
      <c r="AA465" s="345"/>
      <c r="AB465" s="352"/>
      <c r="AU465" s="353" t="s">
        <v>180</v>
      </c>
      <c r="AV465" s="353" t="s">
        <v>86</v>
      </c>
      <c r="AW465" s="119" t="s">
        <v>190</v>
      </c>
      <c r="AX465" s="119" t="s">
        <v>31</v>
      </c>
      <c r="AY465" s="119" t="s">
        <v>74</v>
      </c>
      <c r="AZ465" s="353" t="s">
        <v>172</v>
      </c>
    </row>
    <row r="466" spans="2:66" s="116" customFormat="1" ht="22.6" customHeight="1" x14ac:dyDescent="0.35">
      <c r="B466" s="315"/>
      <c r="C466" s="316"/>
      <c r="D466" s="316"/>
      <c r="E466" s="317" t="s">
        <v>5</v>
      </c>
      <c r="F466" s="318" t="s">
        <v>532</v>
      </c>
      <c r="G466" s="319"/>
      <c r="H466" s="319"/>
      <c r="I466" s="319"/>
      <c r="J466" s="316"/>
      <c r="K466" s="320">
        <v>2.16</v>
      </c>
      <c r="L466" s="316"/>
      <c r="M466" s="316"/>
      <c r="N466" s="316"/>
      <c r="O466" s="316"/>
      <c r="P466" s="316"/>
      <c r="Q466" s="316"/>
      <c r="S466" s="321"/>
      <c r="U466" s="322"/>
      <c r="V466" s="316"/>
      <c r="W466" s="316"/>
      <c r="X466" s="316"/>
      <c r="Y466" s="316"/>
      <c r="Z466" s="316"/>
      <c r="AA466" s="316"/>
      <c r="AB466" s="323"/>
      <c r="AU466" s="324" t="s">
        <v>180</v>
      </c>
      <c r="AV466" s="324" t="s">
        <v>86</v>
      </c>
      <c r="AW466" s="116" t="s">
        <v>86</v>
      </c>
      <c r="AX466" s="116" t="s">
        <v>31</v>
      </c>
      <c r="AY466" s="116" t="s">
        <v>74</v>
      </c>
      <c r="AZ466" s="324" t="s">
        <v>172</v>
      </c>
    </row>
    <row r="467" spans="2:66" s="116" customFormat="1" ht="22.6" customHeight="1" x14ac:dyDescent="0.35">
      <c r="B467" s="315"/>
      <c r="C467" s="316"/>
      <c r="D467" s="316"/>
      <c r="E467" s="317" t="s">
        <v>5</v>
      </c>
      <c r="F467" s="318" t="s">
        <v>533</v>
      </c>
      <c r="G467" s="319"/>
      <c r="H467" s="319"/>
      <c r="I467" s="319"/>
      <c r="J467" s="316"/>
      <c r="K467" s="320">
        <v>5.04</v>
      </c>
      <c r="L467" s="316"/>
      <c r="M467" s="316"/>
      <c r="N467" s="316"/>
      <c r="O467" s="316"/>
      <c r="P467" s="316"/>
      <c r="Q467" s="316"/>
      <c r="S467" s="321"/>
      <c r="U467" s="322"/>
      <c r="V467" s="316"/>
      <c r="W467" s="316"/>
      <c r="X467" s="316"/>
      <c r="Y467" s="316"/>
      <c r="Z467" s="316"/>
      <c r="AA467" s="316"/>
      <c r="AB467" s="323"/>
      <c r="AU467" s="324" t="s">
        <v>180</v>
      </c>
      <c r="AV467" s="324" t="s">
        <v>86</v>
      </c>
      <c r="AW467" s="116" t="s">
        <v>86</v>
      </c>
      <c r="AX467" s="116" t="s">
        <v>31</v>
      </c>
      <c r="AY467" s="116" t="s">
        <v>74</v>
      </c>
      <c r="AZ467" s="324" t="s">
        <v>172</v>
      </c>
    </row>
    <row r="468" spans="2:66" s="116" customFormat="1" ht="22.6" customHeight="1" x14ac:dyDescent="0.35">
      <c r="B468" s="315"/>
      <c r="C468" s="316"/>
      <c r="D468" s="316"/>
      <c r="E468" s="317" t="s">
        <v>5</v>
      </c>
      <c r="F468" s="318" t="s">
        <v>534</v>
      </c>
      <c r="G468" s="319"/>
      <c r="H468" s="319"/>
      <c r="I468" s="319"/>
      <c r="J468" s="316"/>
      <c r="K468" s="320">
        <v>3.84</v>
      </c>
      <c r="L468" s="316"/>
      <c r="M468" s="316"/>
      <c r="N468" s="316"/>
      <c r="O468" s="316"/>
      <c r="P468" s="316"/>
      <c r="Q468" s="316"/>
      <c r="S468" s="321"/>
      <c r="U468" s="322"/>
      <c r="V468" s="316"/>
      <c r="W468" s="316"/>
      <c r="X468" s="316"/>
      <c r="Y468" s="316"/>
      <c r="Z468" s="316"/>
      <c r="AA468" s="316"/>
      <c r="AB468" s="323"/>
      <c r="AU468" s="324" t="s">
        <v>180</v>
      </c>
      <c r="AV468" s="324" t="s">
        <v>86</v>
      </c>
      <c r="AW468" s="116" t="s">
        <v>86</v>
      </c>
      <c r="AX468" s="116" t="s">
        <v>31</v>
      </c>
      <c r="AY468" s="116" t="s">
        <v>74</v>
      </c>
      <c r="AZ468" s="324" t="s">
        <v>172</v>
      </c>
    </row>
    <row r="469" spans="2:66" s="117" customFormat="1" ht="22.6" customHeight="1" x14ac:dyDescent="0.35">
      <c r="B469" s="325"/>
      <c r="C469" s="326"/>
      <c r="D469" s="326"/>
      <c r="E469" s="327" t="s">
        <v>5</v>
      </c>
      <c r="F469" s="328" t="s">
        <v>189</v>
      </c>
      <c r="G469" s="329"/>
      <c r="H469" s="329"/>
      <c r="I469" s="329"/>
      <c r="J469" s="326"/>
      <c r="K469" s="330">
        <v>628.38300000000004</v>
      </c>
      <c r="L469" s="326"/>
      <c r="M469" s="326"/>
      <c r="N469" s="326"/>
      <c r="O469" s="326"/>
      <c r="P469" s="326"/>
      <c r="Q469" s="326"/>
      <c r="S469" s="331"/>
      <c r="U469" s="332"/>
      <c r="V469" s="326"/>
      <c r="W469" s="326"/>
      <c r="X469" s="326"/>
      <c r="Y469" s="326"/>
      <c r="Z469" s="326"/>
      <c r="AA469" s="326"/>
      <c r="AB469" s="333"/>
      <c r="AU469" s="334" t="s">
        <v>180</v>
      </c>
      <c r="AV469" s="334" t="s">
        <v>86</v>
      </c>
      <c r="AW469" s="117" t="s">
        <v>177</v>
      </c>
      <c r="AX469" s="117" t="s">
        <v>31</v>
      </c>
      <c r="AY469" s="117" t="s">
        <v>81</v>
      </c>
      <c r="AZ469" s="334" t="s">
        <v>172</v>
      </c>
    </row>
    <row r="470" spans="2:66" s="112" customFormat="1" ht="31.6" customHeight="1" x14ac:dyDescent="0.35">
      <c r="B470" s="187"/>
      <c r="C470" s="288" t="s">
        <v>535</v>
      </c>
      <c r="D470" s="288" t="s">
        <v>173</v>
      </c>
      <c r="E470" s="289" t="s">
        <v>536</v>
      </c>
      <c r="F470" s="290" t="s">
        <v>537</v>
      </c>
      <c r="G470" s="290"/>
      <c r="H470" s="290"/>
      <c r="I470" s="290"/>
      <c r="J470" s="291" t="s">
        <v>176</v>
      </c>
      <c r="K470" s="292">
        <v>88.423000000000002</v>
      </c>
      <c r="L470" s="293"/>
      <c r="M470" s="293"/>
      <c r="N470" s="294">
        <f>ROUND(L470*K470,2)</f>
        <v>0</v>
      </c>
      <c r="O470" s="294"/>
      <c r="P470" s="294"/>
      <c r="Q470" s="294"/>
      <c r="R470" s="114" t="s">
        <v>2286</v>
      </c>
      <c r="S470" s="192"/>
      <c r="U470" s="295" t="s">
        <v>5</v>
      </c>
      <c r="V470" s="300" t="s">
        <v>39</v>
      </c>
      <c r="W470" s="301">
        <v>0.36</v>
      </c>
      <c r="X470" s="301">
        <f>W470*K470</f>
        <v>31.832280000000001</v>
      </c>
      <c r="Y470" s="301">
        <v>4.8900000000000002E-3</v>
      </c>
      <c r="Z470" s="301">
        <f>Y470*K470</f>
        <v>0.43238847000000002</v>
      </c>
      <c r="AA470" s="301">
        <v>0</v>
      </c>
      <c r="AB470" s="302">
        <f>AA470*K470</f>
        <v>0</v>
      </c>
      <c r="AS470" s="172" t="s">
        <v>177</v>
      </c>
      <c r="AU470" s="172" t="s">
        <v>173</v>
      </c>
      <c r="AV470" s="172" t="s">
        <v>86</v>
      </c>
      <c r="AZ470" s="172" t="s">
        <v>172</v>
      </c>
      <c r="BF470" s="299">
        <f>IF(V470="základní",N470,0)</f>
        <v>0</v>
      </c>
      <c r="BG470" s="299">
        <f>IF(V470="snížená",N470,0)</f>
        <v>0</v>
      </c>
      <c r="BH470" s="299">
        <f>IF(V470="zákl. přenesená",N470,0)</f>
        <v>0</v>
      </c>
      <c r="BI470" s="299">
        <f>IF(V470="sníž. přenesená",N470,0)</f>
        <v>0</v>
      </c>
      <c r="BJ470" s="299">
        <f>IF(V470="nulová",N470,0)</f>
        <v>0</v>
      </c>
      <c r="BK470" s="172" t="s">
        <v>81</v>
      </c>
      <c r="BL470" s="299">
        <f>ROUND(L470*K470,2)</f>
        <v>0</v>
      </c>
      <c r="BM470" s="172" t="s">
        <v>177</v>
      </c>
      <c r="BN470" s="172" t="s">
        <v>538</v>
      </c>
    </row>
    <row r="471" spans="2:66" s="115" customFormat="1" ht="22.6" customHeight="1" x14ac:dyDescent="0.35">
      <c r="B471" s="303"/>
      <c r="C471" s="304"/>
      <c r="D471" s="304"/>
      <c r="E471" s="305" t="s">
        <v>5</v>
      </c>
      <c r="F471" s="306" t="s">
        <v>235</v>
      </c>
      <c r="G471" s="307"/>
      <c r="H471" s="307"/>
      <c r="I471" s="307"/>
      <c r="J471" s="304"/>
      <c r="K471" s="308" t="s">
        <v>5</v>
      </c>
      <c r="L471" s="304"/>
      <c r="M471" s="304"/>
      <c r="N471" s="304"/>
      <c r="O471" s="304"/>
      <c r="P471" s="304"/>
      <c r="Q471" s="304"/>
      <c r="S471" s="309"/>
      <c r="U471" s="310"/>
      <c r="V471" s="304"/>
      <c r="W471" s="304"/>
      <c r="X471" s="304"/>
      <c r="Y471" s="304"/>
      <c r="Z471" s="304"/>
      <c r="AA471" s="304"/>
      <c r="AB471" s="311"/>
      <c r="AU471" s="312" t="s">
        <v>180</v>
      </c>
      <c r="AV471" s="312" t="s">
        <v>86</v>
      </c>
      <c r="AW471" s="115" t="s">
        <v>81</v>
      </c>
      <c r="AX471" s="115" t="s">
        <v>31</v>
      </c>
      <c r="AY471" s="115" t="s">
        <v>74</v>
      </c>
      <c r="AZ471" s="312" t="s">
        <v>172</v>
      </c>
    </row>
    <row r="472" spans="2:66" s="115" customFormat="1" ht="22.6" customHeight="1" x14ac:dyDescent="0.35">
      <c r="B472" s="303"/>
      <c r="C472" s="304"/>
      <c r="D472" s="304"/>
      <c r="E472" s="305" t="s">
        <v>5</v>
      </c>
      <c r="F472" s="313" t="s">
        <v>539</v>
      </c>
      <c r="G472" s="314"/>
      <c r="H472" s="314"/>
      <c r="I472" s="314"/>
      <c r="J472" s="304"/>
      <c r="K472" s="308" t="s">
        <v>5</v>
      </c>
      <c r="L472" s="304"/>
      <c r="M472" s="304"/>
      <c r="N472" s="304"/>
      <c r="O472" s="304"/>
      <c r="P472" s="304"/>
      <c r="Q472" s="304"/>
      <c r="S472" s="309"/>
      <c r="U472" s="310"/>
      <c r="V472" s="304"/>
      <c r="W472" s="304"/>
      <c r="X472" s="304"/>
      <c r="Y472" s="304"/>
      <c r="Z472" s="304"/>
      <c r="AA472" s="304"/>
      <c r="AB472" s="311"/>
      <c r="AU472" s="312" t="s">
        <v>180</v>
      </c>
      <c r="AV472" s="312" t="s">
        <v>86</v>
      </c>
      <c r="AW472" s="115" t="s">
        <v>81</v>
      </c>
      <c r="AX472" s="115" t="s">
        <v>31</v>
      </c>
      <c r="AY472" s="115" t="s">
        <v>74</v>
      </c>
      <c r="AZ472" s="312" t="s">
        <v>172</v>
      </c>
    </row>
    <row r="473" spans="2:66" s="116" customFormat="1" ht="22.6" customHeight="1" x14ac:dyDescent="0.35">
      <c r="B473" s="315"/>
      <c r="C473" s="316"/>
      <c r="D473" s="316"/>
      <c r="E473" s="317" t="s">
        <v>5</v>
      </c>
      <c r="F473" s="318" t="s">
        <v>540</v>
      </c>
      <c r="G473" s="319"/>
      <c r="H473" s="319"/>
      <c r="I473" s="319"/>
      <c r="J473" s="316"/>
      <c r="K473" s="320">
        <v>1.98</v>
      </c>
      <c r="L473" s="316"/>
      <c r="M473" s="316"/>
      <c r="N473" s="316"/>
      <c r="O473" s="316"/>
      <c r="P473" s="316"/>
      <c r="Q473" s="316"/>
      <c r="S473" s="321"/>
      <c r="U473" s="322"/>
      <c r="V473" s="316"/>
      <c r="W473" s="316"/>
      <c r="X473" s="316"/>
      <c r="Y473" s="316"/>
      <c r="Z473" s="316"/>
      <c r="AA473" s="316"/>
      <c r="AB473" s="323"/>
      <c r="AU473" s="324" t="s">
        <v>180</v>
      </c>
      <c r="AV473" s="324" t="s">
        <v>86</v>
      </c>
      <c r="AW473" s="116" t="s">
        <v>86</v>
      </c>
      <c r="AX473" s="116" t="s">
        <v>31</v>
      </c>
      <c r="AY473" s="116" t="s">
        <v>74</v>
      </c>
      <c r="AZ473" s="324" t="s">
        <v>172</v>
      </c>
    </row>
    <row r="474" spans="2:66" s="116" customFormat="1" ht="22.6" customHeight="1" x14ac:dyDescent="0.35">
      <c r="B474" s="315"/>
      <c r="C474" s="316"/>
      <c r="D474" s="316"/>
      <c r="E474" s="317" t="s">
        <v>5</v>
      </c>
      <c r="F474" s="318" t="s">
        <v>541</v>
      </c>
      <c r="G474" s="319"/>
      <c r="H474" s="319"/>
      <c r="I474" s="319"/>
      <c r="J474" s="316"/>
      <c r="K474" s="320">
        <v>9.92</v>
      </c>
      <c r="L474" s="316"/>
      <c r="M474" s="316"/>
      <c r="N474" s="316"/>
      <c r="O474" s="316"/>
      <c r="P474" s="316"/>
      <c r="Q474" s="316"/>
      <c r="S474" s="321"/>
      <c r="U474" s="322"/>
      <c r="V474" s="316"/>
      <c r="W474" s="316"/>
      <c r="X474" s="316"/>
      <c r="Y474" s="316"/>
      <c r="Z474" s="316"/>
      <c r="AA474" s="316"/>
      <c r="AB474" s="323"/>
      <c r="AU474" s="324" t="s">
        <v>180</v>
      </c>
      <c r="AV474" s="324" t="s">
        <v>86</v>
      </c>
      <c r="AW474" s="116" t="s">
        <v>86</v>
      </c>
      <c r="AX474" s="116" t="s">
        <v>31</v>
      </c>
      <c r="AY474" s="116" t="s">
        <v>74</v>
      </c>
      <c r="AZ474" s="324" t="s">
        <v>172</v>
      </c>
    </row>
    <row r="475" spans="2:66" s="116" customFormat="1" ht="22.6" customHeight="1" x14ac:dyDescent="0.35">
      <c r="B475" s="315"/>
      <c r="C475" s="316"/>
      <c r="D475" s="316"/>
      <c r="E475" s="317" t="s">
        <v>5</v>
      </c>
      <c r="F475" s="318" t="s">
        <v>542</v>
      </c>
      <c r="G475" s="319"/>
      <c r="H475" s="319"/>
      <c r="I475" s="319"/>
      <c r="J475" s="316"/>
      <c r="K475" s="320">
        <v>5.52</v>
      </c>
      <c r="L475" s="316"/>
      <c r="M475" s="316"/>
      <c r="N475" s="316"/>
      <c r="O475" s="316"/>
      <c r="P475" s="316"/>
      <c r="Q475" s="316"/>
      <c r="S475" s="321"/>
      <c r="U475" s="322"/>
      <c r="V475" s="316"/>
      <c r="W475" s="316"/>
      <c r="X475" s="316"/>
      <c r="Y475" s="316"/>
      <c r="Z475" s="316"/>
      <c r="AA475" s="316"/>
      <c r="AB475" s="323"/>
      <c r="AU475" s="324" t="s">
        <v>180</v>
      </c>
      <c r="AV475" s="324" t="s">
        <v>86</v>
      </c>
      <c r="AW475" s="116" t="s">
        <v>86</v>
      </c>
      <c r="AX475" s="116" t="s">
        <v>31</v>
      </c>
      <c r="AY475" s="116" t="s">
        <v>74</v>
      </c>
      <c r="AZ475" s="324" t="s">
        <v>172</v>
      </c>
    </row>
    <row r="476" spans="2:66" s="116" customFormat="1" ht="22.6" customHeight="1" x14ac:dyDescent="0.35">
      <c r="B476" s="315"/>
      <c r="C476" s="316"/>
      <c r="D476" s="316"/>
      <c r="E476" s="317" t="s">
        <v>5</v>
      </c>
      <c r="F476" s="318" t="s">
        <v>543</v>
      </c>
      <c r="G476" s="319"/>
      <c r="H476" s="319"/>
      <c r="I476" s="319"/>
      <c r="J476" s="316"/>
      <c r="K476" s="320">
        <v>5.52</v>
      </c>
      <c r="L476" s="316"/>
      <c r="M476" s="316"/>
      <c r="N476" s="316"/>
      <c r="O476" s="316"/>
      <c r="P476" s="316"/>
      <c r="Q476" s="316"/>
      <c r="S476" s="321"/>
      <c r="U476" s="322"/>
      <c r="V476" s="316"/>
      <c r="W476" s="316"/>
      <c r="X476" s="316"/>
      <c r="Y476" s="316"/>
      <c r="Z476" s="316"/>
      <c r="AA476" s="316"/>
      <c r="AB476" s="323"/>
      <c r="AU476" s="324" t="s">
        <v>180</v>
      </c>
      <c r="AV476" s="324" t="s">
        <v>86</v>
      </c>
      <c r="AW476" s="116" t="s">
        <v>86</v>
      </c>
      <c r="AX476" s="116" t="s">
        <v>31</v>
      </c>
      <c r="AY476" s="116" t="s">
        <v>74</v>
      </c>
      <c r="AZ476" s="324" t="s">
        <v>172</v>
      </c>
    </row>
    <row r="477" spans="2:66" s="116" customFormat="1" ht="22.6" customHeight="1" x14ac:dyDescent="0.35">
      <c r="B477" s="315"/>
      <c r="C477" s="316"/>
      <c r="D477" s="316"/>
      <c r="E477" s="317" t="s">
        <v>5</v>
      </c>
      <c r="F477" s="318" t="s">
        <v>544</v>
      </c>
      <c r="G477" s="319"/>
      <c r="H477" s="319"/>
      <c r="I477" s="319"/>
      <c r="J477" s="316"/>
      <c r="K477" s="320">
        <v>5.0599999999999996</v>
      </c>
      <c r="L477" s="316"/>
      <c r="M477" s="316"/>
      <c r="N477" s="316"/>
      <c r="O477" s="316"/>
      <c r="P477" s="316"/>
      <c r="Q477" s="316"/>
      <c r="S477" s="321"/>
      <c r="U477" s="322"/>
      <c r="V477" s="316"/>
      <c r="W477" s="316"/>
      <c r="X477" s="316"/>
      <c r="Y477" s="316"/>
      <c r="Z477" s="316"/>
      <c r="AA477" s="316"/>
      <c r="AB477" s="323"/>
      <c r="AU477" s="324" t="s">
        <v>180</v>
      </c>
      <c r="AV477" s="324" t="s">
        <v>86</v>
      </c>
      <c r="AW477" s="116" t="s">
        <v>86</v>
      </c>
      <c r="AX477" s="116" t="s">
        <v>31</v>
      </c>
      <c r="AY477" s="116" t="s">
        <v>74</v>
      </c>
      <c r="AZ477" s="324" t="s">
        <v>172</v>
      </c>
    </row>
    <row r="478" spans="2:66" s="116" customFormat="1" ht="22.6" customHeight="1" x14ac:dyDescent="0.35">
      <c r="B478" s="315"/>
      <c r="C478" s="316"/>
      <c r="D478" s="316"/>
      <c r="E478" s="317" t="s">
        <v>5</v>
      </c>
      <c r="F478" s="318" t="s">
        <v>545</v>
      </c>
      <c r="G478" s="319"/>
      <c r="H478" s="319"/>
      <c r="I478" s="319"/>
      <c r="J478" s="316"/>
      <c r="K478" s="320">
        <v>8.0500000000000007</v>
      </c>
      <c r="L478" s="316"/>
      <c r="M478" s="316"/>
      <c r="N478" s="316"/>
      <c r="O478" s="316"/>
      <c r="P478" s="316"/>
      <c r="Q478" s="316"/>
      <c r="S478" s="321"/>
      <c r="U478" s="322"/>
      <c r="V478" s="316"/>
      <c r="W478" s="316"/>
      <c r="X478" s="316"/>
      <c r="Y478" s="316"/>
      <c r="Z478" s="316"/>
      <c r="AA478" s="316"/>
      <c r="AB478" s="323"/>
      <c r="AU478" s="324" t="s">
        <v>180</v>
      </c>
      <c r="AV478" s="324" t="s">
        <v>86</v>
      </c>
      <c r="AW478" s="116" t="s">
        <v>86</v>
      </c>
      <c r="AX478" s="116" t="s">
        <v>31</v>
      </c>
      <c r="AY478" s="116" t="s">
        <v>74</v>
      </c>
      <c r="AZ478" s="324" t="s">
        <v>172</v>
      </c>
    </row>
    <row r="479" spans="2:66" s="116" customFormat="1" ht="22.6" customHeight="1" x14ac:dyDescent="0.35">
      <c r="B479" s="315"/>
      <c r="C479" s="316"/>
      <c r="D479" s="316"/>
      <c r="E479" s="317" t="s">
        <v>5</v>
      </c>
      <c r="F479" s="318" t="s">
        <v>494</v>
      </c>
      <c r="G479" s="319"/>
      <c r="H479" s="319"/>
      <c r="I479" s="319"/>
      <c r="J479" s="316"/>
      <c r="K479" s="320">
        <v>-3.6</v>
      </c>
      <c r="L479" s="316"/>
      <c r="M479" s="316"/>
      <c r="N479" s="316"/>
      <c r="O479" s="316"/>
      <c r="P479" s="316"/>
      <c r="Q479" s="316"/>
      <c r="S479" s="321"/>
      <c r="U479" s="322"/>
      <c r="V479" s="316"/>
      <c r="W479" s="316"/>
      <c r="X479" s="316"/>
      <c r="Y479" s="316"/>
      <c r="Z479" s="316"/>
      <c r="AA479" s="316"/>
      <c r="AB479" s="323"/>
      <c r="AU479" s="324" t="s">
        <v>180</v>
      </c>
      <c r="AV479" s="324" t="s">
        <v>86</v>
      </c>
      <c r="AW479" s="116" t="s">
        <v>86</v>
      </c>
      <c r="AX479" s="116" t="s">
        <v>31</v>
      </c>
      <c r="AY479" s="116" t="s">
        <v>74</v>
      </c>
      <c r="AZ479" s="324" t="s">
        <v>172</v>
      </c>
    </row>
    <row r="480" spans="2:66" s="116" customFormat="1" ht="22.6" customHeight="1" x14ac:dyDescent="0.35">
      <c r="B480" s="315"/>
      <c r="C480" s="316"/>
      <c r="D480" s="316"/>
      <c r="E480" s="317" t="s">
        <v>5</v>
      </c>
      <c r="F480" s="318" t="s">
        <v>546</v>
      </c>
      <c r="G480" s="319"/>
      <c r="H480" s="319"/>
      <c r="I480" s="319"/>
      <c r="J480" s="316"/>
      <c r="K480" s="320">
        <v>3.8439999999999999</v>
      </c>
      <c r="L480" s="316"/>
      <c r="M480" s="316"/>
      <c r="N480" s="316"/>
      <c r="O480" s="316"/>
      <c r="P480" s="316"/>
      <c r="Q480" s="316"/>
      <c r="S480" s="321"/>
      <c r="U480" s="322"/>
      <c r="V480" s="316"/>
      <c r="W480" s="316"/>
      <c r="X480" s="316"/>
      <c r="Y480" s="316"/>
      <c r="Z480" s="316"/>
      <c r="AA480" s="316"/>
      <c r="AB480" s="323"/>
      <c r="AU480" s="324" t="s">
        <v>180</v>
      </c>
      <c r="AV480" s="324" t="s">
        <v>86</v>
      </c>
      <c r="AW480" s="116" t="s">
        <v>86</v>
      </c>
      <c r="AX480" s="116" t="s">
        <v>31</v>
      </c>
      <c r="AY480" s="116" t="s">
        <v>74</v>
      </c>
      <c r="AZ480" s="324" t="s">
        <v>172</v>
      </c>
    </row>
    <row r="481" spans="2:66" s="116" customFormat="1" ht="22.6" customHeight="1" x14ac:dyDescent="0.35">
      <c r="B481" s="315"/>
      <c r="C481" s="316"/>
      <c r="D481" s="316"/>
      <c r="E481" s="317" t="s">
        <v>5</v>
      </c>
      <c r="F481" s="318" t="s">
        <v>547</v>
      </c>
      <c r="G481" s="319"/>
      <c r="H481" s="319"/>
      <c r="I481" s="319"/>
      <c r="J481" s="316"/>
      <c r="K481" s="320">
        <v>5.0599999999999996</v>
      </c>
      <c r="L481" s="316"/>
      <c r="M481" s="316"/>
      <c r="N481" s="316"/>
      <c r="O481" s="316"/>
      <c r="P481" s="316"/>
      <c r="Q481" s="316"/>
      <c r="S481" s="321"/>
      <c r="U481" s="322"/>
      <c r="V481" s="316"/>
      <c r="W481" s="316"/>
      <c r="X481" s="316"/>
      <c r="Y481" s="316"/>
      <c r="Z481" s="316"/>
      <c r="AA481" s="316"/>
      <c r="AB481" s="323"/>
      <c r="AU481" s="324" t="s">
        <v>180</v>
      </c>
      <c r="AV481" s="324" t="s">
        <v>86</v>
      </c>
      <c r="AW481" s="116" t="s">
        <v>86</v>
      </c>
      <c r="AX481" s="116" t="s">
        <v>31</v>
      </c>
      <c r="AY481" s="116" t="s">
        <v>74</v>
      </c>
      <c r="AZ481" s="324" t="s">
        <v>172</v>
      </c>
    </row>
    <row r="482" spans="2:66" s="119" customFormat="1" ht="22.6" customHeight="1" x14ac:dyDescent="0.35">
      <c r="B482" s="344"/>
      <c r="C482" s="345"/>
      <c r="D482" s="345"/>
      <c r="E482" s="346" t="s">
        <v>5</v>
      </c>
      <c r="F482" s="347" t="s">
        <v>250</v>
      </c>
      <c r="G482" s="348"/>
      <c r="H482" s="348"/>
      <c r="I482" s="348"/>
      <c r="J482" s="345"/>
      <c r="K482" s="349">
        <v>41.353999999999999</v>
      </c>
      <c r="L482" s="345"/>
      <c r="M482" s="345"/>
      <c r="N482" s="345"/>
      <c r="O482" s="345"/>
      <c r="P482" s="345"/>
      <c r="Q482" s="345"/>
      <c r="S482" s="350"/>
      <c r="U482" s="351"/>
      <c r="V482" s="345"/>
      <c r="W482" s="345"/>
      <c r="X482" s="345"/>
      <c r="Y482" s="345"/>
      <c r="Z482" s="345"/>
      <c r="AA482" s="345"/>
      <c r="AB482" s="352"/>
      <c r="AU482" s="353" t="s">
        <v>180</v>
      </c>
      <c r="AV482" s="353" t="s">
        <v>86</v>
      </c>
      <c r="AW482" s="119" t="s">
        <v>190</v>
      </c>
      <c r="AX482" s="119" t="s">
        <v>31</v>
      </c>
      <c r="AY482" s="119" t="s">
        <v>74</v>
      </c>
      <c r="AZ482" s="353" t="s">
        <v>172</v>
      </c>
    </row>
    <row r="483" spans="2:66" s="115" customFormat="1" ht="22.6" customHeight="1" x14ac:dyDescent="0.35">
      <c r="B483" s="303"/>
      <c r="C483" s="304"/>
      <c r="D483" s="304"/>
      <c r="E483" s="305" t="s">
        <v>5</v>
      </c>
      <c r="F483" s="313" t="s">
        <v>548</v>
      </c>
      <c r="G483" s="314"/>
      <c r="H483" s="314"/>
      <c r="I483" s="314"/>
      <c r="J483" s="304"/>
      <c r="K483" s="308" t="s">
        <v>5</v>
      </c>
      <c r="L483" s="304"/>
      <c r="M483" s="304"/>
      <c r="N483" s="304"/>
      <c r="O483" s="304"/>
      <c r="P483" s="304"/>
      <c r="Q483" s="304"/>
      <c r="S483" s="309"/>
      <c r="U483" s="310"/>
      <c r="V483" s="304"/>
      <c r="W483" s="304"/>
      <c r="X483" s="304"/>
      <c r="Y483" s="304"/>
      <c r="Z483" s="304"/>
      <c r="AA483" s="304"/>
      <c r="AB483" s="311"/>
      <c r="AU483" s="312" t="s">
        <v>180</v>
      </c>
      <c r="AV483" s="312" t="s">
        <v>86</v>
      </c>
      <c r="AW483" s="115" t="s">
        <v>81</v>
      </c>
      <c r="AX483" s="115" t="s">
        <v>31</v>
      </c>
      <c r="AY483" s="115" t="s">
        <v>74</v>
      </c>
      <c r="AZ483" s="312" t="s">
        <v>172</v>
      </c>
    </row>
    <row r="484" spans="2:66" s="116" customFormat="1" ht="31.6" customHeight="1" x14ac:dyDescent="0.35">
      <c r="B484" s="315"/>
      <c r="C484" s="316"/>
      <c r="D484" s="316"/>
      <c r="E484" s="317" t="s">
        <v>5</v>
      </c>
      <c r="F484" s="318" t="s">
        <v>549</v>
      </c>
      <c r="G484" s="319"/>
      <c r="H484" s="319"/>
      <c r="I484" s="319"/>
      <c r="J484" s="316"/>
      <c r="K484" s="320">
        <v>11.978999999999999</v>
      </c>
      <c r="L484" s="316"/>
      <c r="M484" s="316"/>
      <c r="N484" s="316"/>
      <c r="O484" s="316"/>
      <c r="P484" s="316"/>
      <c r="Q484" s="316"/>
      <c r="S484" s="321"/>
      <c r="U484" s="322"/>
      <c r="V484" s="316"/>
      <c r="W484" s="316"/>
      <c r="X484" s="316"/>
      <c r="Y484" s="316"/>
      <c r="Z484" s="316"/>
      <c r="AA484" s="316"/>
      <c r="AB484" s="323"/>
      <c r="AU484" s="324" t="s">
        <v>180</v>
      </c>
      <c r="AV484" s="324" t="s">
        <v>86</v>
      </c>
      <c r="AW484" s="116" t="s">
        <v>86</v>
      </c>
      <c r="AX484" s="116" t="s">
        <v>31</v>
      </c>
      <c r="AY484" s="116" t="s">
        <v>74</v>
      </c>
      <c r="AZ484" s="324" t="s">
        <v>172</v>
      </c>
    </row>
    <row r="485" spans="2:66" s="116" customFormat="1" ht="31.6" customHeight="1" x14ac:dyDescent="0.35">
      <c r="B485" s="315"/>
      <c r="C485" s="316"/>
      <c r="D485" s="316"/>
      <c r="E485" s="317" t="s">
        <v>5</v>
      </c>
      <c r="F485" s="318" t="s">
        <v>550</v>
      </c>
      <c r="G485" s="319"/>
      <c r="H485" s="319"/>
      <c r="I485" s="319"/>
      <c r="J485" s="316"/>
      <c r="K485" s="320">
        <v>19.239000000000001</v>
      </c>
      <c r="L485" s="316"/>
      <c r="M485" s="316"/>
      <c r="N485" s="316"/>
      <c r="O485" s="316"/>
      <c r="P485" s="316"/>
      <c r="Q485" s="316"/>
      <c r="S485" s="321"/>
      <c r="U485" s="322"/>
      <c r="V485" s="316"/>
      <c r="W485" s="316"/>
      <c r="X485" s="316"/>
      <c r="Y485" s="316"/>
      <c r="Z485" s="316"/>
      <c r="AA485" s="316"/>
      <c r="AB485" s="323"/>
      <c r="AU485" s="324" t="s">
        <v>180</v>
      </c>
      <c r="AV485" s="324" t="s">
        <v>86</v>
      </c>
      <c r="AW485" s="116" t="s">
        <v>86</v>
      </c>
      <c r="AX485" s="116" t="s">
        <v>31</v>
      </c>
      <c r="AY485" s="116" t="s">
        <v>74</v>
      </c>
      <c r="AZ485" s="324" t="s">
        <v>172</v>
      </c>
    </row>
    <row r="486" spans="2:66" s="116" customFormat="1" ht="31.6" customHeight="1" x14ac:dyDescent="0.35">
      <c r="B486" s="315"/>
      <c r="C486" s="316"/>
      <c r="D486" s="316"/>
      <c r="E486" s="317" t="s">
        <v>5</v>
      </c>
      <c r="F486" s="318" t="s">
        <v>551</v>
      </c>
      <c r="G486" s="319"/>
      <c r="H486" s="319"/>
      <c r="I486" s="319"/>
      <c r="J486" s="316"/>
      <c r="K486" s="320">
        <v>15.851000000000001</v>
      </c>
      <c r="L486" s="316"/>
      <c r="M486" s="316"/>
      <c r="N486" s="316"/>
      <c r="O486" s="316"/>
      <c r="P486" s="316"/>
      <c r="Q486" s="316"/>
      <c r="S486" s="321"/>
      <c r="U486" s="322"/>
      <c r="V486" s="316"/>
      <c r="W486" s="316"/>
      <c r="X486" s="316"/>
      <c r="Y486" s="316"/>
      <c r="Z486" s="316"/>
      <c r="AA486" s="316"/>
      <c r="AB486" s="323"/>
      <c r="AU486" s="324" t="s">
        <v>180</v>
      </c>
      <c r="AV486" s="324" t="s">
        <v>86</v>
      </c>
      <c r="AW486" s="116" t="s">
        <v>86</v>
      </c>
      <c r="AX486" s="116" t="s">
        <v>31</v>
      </c>
      <c r="AY486" s="116" t="s">
        <v>74</v>
      </c>
      <c r="AZ486" s="324" t="s">
        <v>172</v>
      </c>
    </row>
    <row r="487" spans="2:66" s="119" customFormat="1" ht="22.6" customHeight="1" x14ac:dyDescent="0.35">
      <c r="B487" s="344"/>
      <c r="C487" s="345"/>
      <c r="D487" s="345"/>
      <c r="E487" s="346" t="s">
        <v>5</v>
      </c>
      <c r="F487" s="347" t="s">
        <v>250</v>
      </c>
      <c r="G487" s="348"/>
      <c r="H487" s="348"/>
      <c r="I487" s="348"/>
      <c r="J487" s="345"/>
      <c r="K487" s="349">
        <v>47.069000000000003</v>
      </c>
      <c r="L487" s="345"/>
      <c r="M487" s="345"/>
      <c r="N487" s="345"/>
      <c r="O487" s="345"/>
      <c r="P487" s="345"/>
      <c r="Q487" s="345"/>
      <c r="S487" s="350"/>
      <c r="U487" s="351"/>
      <c r="V487" s="345"/>
      <c r="W487" s="345"/>
      <c r="X487" s="345"/>
      <c r="Y487" s="345"/>
      <c r="Z487" s="345"/>
      <c r="AA487" s="345"/>
      <c r="AB487" s="352"/>
      <c r="AU487" s="353" t="s">
        <v>180</v>
      </c>
      <c r="AV487" s="353" t="s">
        <v>86</v>
      </c>
      <c r="AW487" s="119" t="s">
        <v>190</v>
      </c>
      <c r="AX487" s="119" t="s">
        <v>31</v>
      </c>
      <c r="AY487" s="119" t="s">
        <v>74</v>
      </c>
      <c r="AZ487" s="353" t="s">
        <v>172</v>
      </c>
    </row>
    <row r="488" spans="2:66" s="117" customFormat="1" ht="22.6" customHeight="1" x14ac:dyDescent="0.35">
      <c r="B488" s="325"/>
      <c r="C488" s="326"/>
      <c r="D488" s="326"/>
      <c r="E488" s="327" t="s">
        <v>5</v>
      </c>
      <c r="F488" s="328" t="s">
        <v>189</v>
      </c>
      <c r="G488" s="329"/>
      <c r="H488" s="329"/>
      <c r="I488" s="329"/>
      <c r="J488" s="326"/>
      <c r="K488" s="330">
        <v>88.423000000000002</v>
      </c>
      <c r="L488" s="326"/>
      <c r="M488" s="326"/>
      <c r="N488" s="326"/>
      <c r="O488" s="326"/>
      <c r="P488" s="326"/>
      <c r="Q488" s="326"/>
      <c r="S488" s="331"/>
      <c r="U488" s="332"/>
      <c r="V488" s="326"/>
      <c r="W488" s="326"/>
      <c r="X488" s="326"/>
      <c r="Y488" s="326"/>
      <c r="Z488" s="326"/>
      <c r="AA488" s="326"/>
      <c r="AB488" s="333"/>
      <c r="AU488" s="334" t="s">
        <v>180</v>
      </c>
      <c r="AV488" s="334" t="s">
        <v>86</v>
      </c>
      <c r="AW488" s="117" t="s">
        <v>177</v>
      </c>
      <c r="AX488" s="117" t="s">
        <v>31</v>
      </c>
      <c r="AY488" s="117" t="s">
        <v>81</v>
      </c>
      <c r="AZ488" s="334" t="s">
        <v>172</v>
      </c>
    </row>
    <row r="489" spans="2:66" s="112" customFormat="1" ht="31.6" customHeight="1" x14ac:dyDescent="0.35">
      <c r="B489" s="187"/>
      <c r="C489" s="288" t="s">
        <v>552</v>
      </c>
      <c r="D489" s="288" t="s">
        <v>173</v>
      </c>
      <c r="E489" s="289" t="s">
        <v>553</v>
      </c>
      <c r="F489" s="290" t="s">
        <v>554</v>
      </c>
      <c r="G489" s="290"/>
      <c r="H489" s="290"/>
      <c r="I489" s="290"/>
      <c r="J489" s="291" t="s">
        <v>176</v>
      </c>
      <c r="K489" s="292">
        <v>150.63</v>
      </c>
      <c r="L489" s="293"/>
      <c r="M489" s="293"/>
      <c r="N489" s="294">
        <f>ROUND(L489*K489,2)</f>
        <v>0</v>
      </c>
      <c r="O489" s="294"/>
      <c r="P489" s="294"/>
      <c r="Q489" s="294"/>
      <c r="R489" s="114" t="s">
        <v>2286</v>
      </c>
      <c r="S489" s="192"/>
      <c r="U489" s="295" t="s">
        <v>5</v>
      </c>
      <c r="V489" s="300" t="s">
        <v>39</v>
      </c>
      <c r="W489" s="301">
        <v>0.47</v>
      </c>
      <c r="X489" s="301">
        <f>W489*K489</f>
        <v>70.796099999999996</v>
      </c>
      <c r="Y489" s="301">
        <v>1.8380000000000001E-2</v>
      </c>
      <c r="Z489" s="301">
        <f>Y489*K489</f>
        <v>2.7685794000000001</v>
      </c>
      <c r="AA489" s="301">
        <v>0</v>
      </c>
      <c r="AB489" s="302">
        <f>AA489*K489</f>
        <v>0</v>
      </c>
      <c r="AS489" s="172" t="s">
        <v>177</v>
      </c>
      <c r="AU489" s="172" t="s">
        <v>173</v>
      </c>
      <c r="AV489" s="172" t="s">
        <v>86</v>
      </c>
      <c r="AZ489" s="172" t="s">
        <v>172</v>
      </c>
      <c r="BF489" s="299">
        <f>IF(V489="základní",N489,0)</f>
        <v>0</v>
      </c>
      <c r="BG489" s="299">
        <f>IF(V489="snížená",N489,0)</f>
        <v>0</v>
      </c>
      <c r="BH489" s="299">
        <f>IF(V489="zákl. přenesená",N489,0)</f>
        <v>0</v>
      </c>
      <c r="BI489" s="299">
        <f>IF(V489="sníž. přenesená",N489,0)</f>
        <v>0</v>
      </c>
      <c r="BJ489" s="299">
        <f>IF(V489="nulová",N489,0)</f>
        <v>0</v>
      </c>
      <c r="BK489" s="172" t="s">
        <v>81</v>
      </c>
      <c r="BL489" s="299">
        <f>ROUND(L489*K489,2)</f>
        <v>0</v>
      </c>
      <c r="BM489" s="172" t="s">
        <v>177</v>
      </c>
      <c r="BN489" s="172" t="s">
        <v>555</v>
      </c>
    </row>
    <row r="490" spans="2:66" s="116" customFormat="1" ht="22.6" customHeight="1" x14ac:dyDescent="0.35">
      <c r="B490" s="315"/>
      <c r="C490" s="316"/>
      <c r="D490" s="316"/>
      <c r="E490" s="317" t="s">
        <v>5</v>
      </c>
      <c r="F490" s="335" t="s">
        <v>556</v>
      </c>
      <c r="G490" s="336"/>
      <c r="H490" s="336"/>
      <c r="I490" s="336"/>
      <c r="J490" s="316"/>
      <c r="K490" s="320">
        <v>628.38300000000004</v>
      </c>
      <c r="L490" s="316"/>
      <c r="M490" s="316"/>
      <c r="N490" s="316"/>
      <c r="O490" s="316"/>
      <c r="P490" s="316"/>
      <c r="Q490" s="316"/>
      <c r="S490" s="321"/>
      <c r="U490" s="322"/>
      <c r="V490" s="316"/>
      <c r="W490" s="316"/>
      <c r="X490" s="316"/>
      <c r="Y490" s="316"/>
      <c r="Z490" s="316"/>
      <c r="AA490" s="316"/>
      <c r="AB490" s="323"/>
      <c r="AU490" s="324" t="s">
        <v>180</v>
      </c>
      <c r="AV490" s="324" t="s">
        <v>86</v>
      </c>
      <c r="AW490" s="116" t="s">
        <v>86</v>
      </c>
      <c r="AX490" s="116" t="s">
        <v>31</v>
      </c>
      <c r="AY490" s="116" t="s">
        <v>74</v>
      </c>
      <c r="AZ490" s="324" t="s">
        <v>172</v>
      </c>
    </row>
    <row r="491" spans="2:66" s="116" customFormat="1" ht="22.6" customHeight="1" x14ac:dyDescent="0.35">
      <c r="B491" s="315"/>
      <c r="C491" s="316"/>
      <c r="D491" s="316"/>
      <c r="E491" s="317" t="s">
        <v>5</v>
      </c>
      <c r="F491" s="318" t="s">
        <v>557</v>
      </c>
      <c r="G491" s="319"/>
      <c r="H491" s="319"/>
      <c r="I491" s="319"/>
      <c r="J491" s="316"/>
      <c r="K491" s="320">
        <v>-477.75299999999999</v>
      </c>
      <c r="L491" s="316"/>
      <c r="M491" s="316"/>
      <c r="N491" s="316"/>
      <c r="O491" s="316"/>
      <c r="P491" s="316"/>
      <c r="Q491" s="316"/>
      <c r="S491" s="321"/>
      <c r="U491" s="322"/>
      <c r="V491" s="316"/>
      <c r="W491" s="316"/>
      <c r="X491" s="316"/>
      <c r="Y491" s="316"/>
      <c r="Z491" s="316"/>
      <c r="AA491" s="316"/>
      <c r="AB491" s="323"/>
      <c r="AU491" s="324" t="s">
        <v>180</v>
      </c>
      <c r="AV491" s="324" t="s">
        <v>86</v>
      </c>
      <c r="AW491" s="116" t="s">
        <v>86</v>
      </c>
      <c r="AX491" s="116" t="s">
        <v>31</v>
      </c>
      <c r="AY491" s="116" t="s">
        <v>74</v>
      </c>
      <c r="AZ491" s="324" t="s">
        <v>172</v>
      </c>
    </row>
    <row r="492" spans="2:66" s="117" customFormat="1" ht="22.6" customHeight="1" x14ac:dyDescent="0.35">
      <c r="B492" s="325"/>
      <c r="C492" s="326"/>
      <c r="D492" s="326"/>
      <c r="E492" s="327" t="s">
        <v>5</v>
      </c>
      <c r="F492" s="328" t="s">
        <v>189</v>
      </c>
      <c r="G492" s="329"/>
      <c r="H492" s="329"/>
      <c r="I492" s="329"/>
      <c r="J492" s="326"/>
      <c r="K492" s="330">
        <v>150.63</v>
      </c>
      <c r="L492" s="326"/>
      <c r="M492" s="326"/>
      <c r="N492" s="326"/>
      <c r="O492" s="326"/>
      <c r="P492" s="326"/>
      <c r="Q492" s="326"/>
      <c r="S492" s="331"/>
      <c r="U492" s="332"/>
      <c r="V492" s="326"/>
      <c r="W492" s="326"/>
      <c r="X492" s="326"/>
      <c r="Y492" s="326"/>
      <c r="Z492" s="326"/>
      <c r="AA492" s="326"/>
      <c r="AB492" s="333"/>
      <c r="AU492" s="334" t="s">
        <v>180</v>
      </c>
      <c r="AV492" s="334" t="s">
        <v>86</v>
      </c>
      <c r="AW492" s="117" t="s">
        <v>177</v>
      </c>
      <c r="AX492" s="117" t="s">
        <v>31</v>
      </c>
      <c r="AY492" s="117" t="s">
        <v>81</v>
      </c>
      <c r="AZ492" s="334" t="s">
        <v>172</v>
      </c>
    </row>
    <row r="493" spans="2:66" s="112" customFormat="1" ht="31.6" customHeight="1" x14ac:dyDescent="0.35">
      <c r="B493" s="187"/>
      <c r="C493" s="288" t="s">
        <v>558</v>
      </c>
      <c r="D493" s="288" t="s">
        <v>173</v>
      </c>
      <c r="E493" s="289" t="s">
        <v>559</v>
      </c>
      <c r="F493" s="290" t="s">
        <v>560</v>
      </c>
      <c r="G493" s="290"/>
      <c r="H493" s="290"/>
      <c r="I493" s="290"/>
      <c r="J493" s="291" t="s">
        <v>176</v>
      </c>
      <c r="K493" s="292">
        <v>0.93</v>
      </c>
      <c r="L493" s="293"/>
      <c r="M493" s="293"/>
      <c r="N493" s="294">
        <f>ROUND(L493*K493,2)</f>
        <v>0</v>
      </c>
      <c r="O493" s="294"/>
      <c r="P493" s="294"/>
      <c r="Q493" s="294"/>
      <c r="R493" s="114" t="s">
        <v>2286</v>
      </c>
      <c r="S493" s="192"/>
      <c r="U493" s="295" t="s">
        <v>5</v>
      </c>
      <c r="V493" s="300" t="s">
        <v>39</v>
      </c>
      <c r="W493" s="301">
        <v>1.6910000000000001</v>
      </c>
      <c r="X493" s="301">
        <f>W493*K493</f>
        <v>1.5726300000000002</v>
      </c>
      <c r="Y493" s="301">
        <v>4.1529999999999997E-2</v>
      </c>
      <c r="Z493" s="301">
        <f>Y493*K493</f>
        <v>3.8622900000000002E-2</v>
      </c>
      <c r="AA493" s="301">
        <v>0</v>
      </c>
      <c r="AB493" s="302">
        <f>AA493*K493</f>
        <v>0</v>
      </c>
      <c r="AS493" s="172" t="s">
        <v>177</v>
      </c>
      <c r="AU493" s="172" t="s">
        <v>173</v>
      </c>
      <c r="AV493" s="172" t="s">
        <v>86</v>
      </c>
      <c r="AZ493" s="172" t="s">
        <v>172</v>
      </c>
      <c r="BF493" s="299">
        <f>IF(V493="základní",N493,0)</f>
        <v>0</v>
      </c>
      <c r="BG493" s="299">
        <f>IF(V493="snížená",N493,0)</f>
        <v>0</v>
      </c>
      <c r="BH493" s="299">
        <f>IF(V493="zákl. přenesená",N493,0)</f>
        <v>0</v>
      </c>
      <c r="BI493" s="299">
        <f>IF(V493="sníž. přenesená",N493,0)</f>
        <v>0</v>
      </c>
      <c r="BJ493" s="299">
        <f>IF(V493="nulová",N493,0)</f>
        <v>0</v>
      </c>
      <c r="BK493" s="172" t="s">
        <v>81</v>
      </c>
      <c r="BL493" s="299">
        <f>ROUND(L493*K493,2)</f>
        <v>0</v>
      </c>
      <c r="BM493" s="172" t="s">
        <v>177</v>
      </c>
      <c r="BN493" s="172" t="s">
        <v>561</v>
      </c>
    </row>
    <row r="494" spans="2:66" s="115" customFormat="1" ht="22.6" customHeight="1" x14ac:dyDescent="0.35">
      <c r="B494" s="303"/>
      <c r="C494" s="304"/>
      <c r="D494" s="304"/>
      <c r="E494" s="305" t="s">
        <v>5</v>
      </c>
      <c r="F494" s="306" t="s">
        <v>235</v>
      </c>
      <c r="G494" s="307"/>
      <c r="H494" s="307"/>
      <c r="I494" s="307"/>
      <c r="J494" s="304"/>
      <c r="K494" s="308" t="s">
        <v>5</v>
      </c>
      <c r="L494" s="304"/>
      <c r="M494" s="304"/>
      <c r="N494" s="304"/>
      <c r="O494" s="304"/>
      <c r="P494" s="304"/>
      <c r="Q494" s="304"/>
      <c r="S494" s="309"/>
      <c r="U494" s="310"/>
      <c r="V494" s="304"/>
      <c r="W494" s="304"/>
      <c r="X494" s="304"/>
      <c r="Y494" s="304"/>
      <c r="Z494" s="304"/>
      <c r="AA494" s="304"/>
      <c r="AB494" s="311"/>
      <c r="AU494" s="312" t="s">
        <v>180</v>
      </c>
      <c r="AV494" s="312" t="s">
        <v>86</v>
      </c>
      <c r="AW494" s="115" t="s">
        <v>81</v>
      </c>
      <c r="AX494" s="115" t="s">
        <v>31</v>
      </c>
      <c r="AY494" s="115" t="s">
        <v>74</v>
      </c>
      <c r="AZ494" s="312" t="s">
        <v>172</v>
      </c>
    </row>
    <row r="495" spans="2:66" s="116" customFormat="1" ht="22.6" customHeight="1" x14ac:dyDescent="0.35">
      <c r="B495" s="315"/>
      <c r="C495" s="316"/>
      <c r="D495" s="316"/>
      <c r="E495" s="317" t="s">
        <v>5</v>
      </c>
      <c r="F495" s="318" t="s">
        <v>562</v>
      </c>
      <c r="G495" s="319"/>
      <c r="H495" s="319"/>
      <c r="I495" s="319"/>
      <c r="J495" s="316"/>
      <c r="K495" s="320">
        <v>0.93</v>
      </c>
      <c r="L495" s="316"/>
      <c r="M495" s="316"/>
      <c r="N495" s="316"/>
      <c r="O495" s="316"/>
      <c r="P495" s="316"/>
      <c r="Q495" s="316"/>
      <c r="S495" s="321"/>
      <c r="U495" s="322"/>
      <c r="V495" s="316"/>
      <c r="W495" s="316"/>
      <c r="X495" s="316"/>
      <c r="Y495" s="316"/>
      <c r="Z495" s="316"/>
      <c r="AA495" s="316"/>
      <c r="AB495" s="323"/>
      <c r="AU495" s="324" t="s">
        <v>180</v>
      </c>
      <c r="AV495" s="324" t="s">
        <v>86</v>
      </c>
      <c r="AW495" s="116" t="s">
        <v>86</v>
      </c>
      <c r="AX495" s="116" t="s">
        <v>31</v>
      </c>
      <c r="AY495" s="116" t="s">
        <v>81</v>
      </c>
      <c r="AZ495" s="324" t="s">
        <v>172</v>
      </c>
    </row>
    <row r="496" spans="2:66" s="112" customFormat="1" ht="31.6" customHeight="1" x14ac:dyDescent="0.35">
      <c r="B496" s="187"/>
      <c r="C496" s="288" t="s">
        <v>563</v>
      </c>
      <c r="D496" s="288" t="s">
        <v>173</v>
      </c>
      <c r="E496" s="289" t="s">
        <v>564</v>
      </c>
      <c r="F496" s="290" t="s">
        <v>565</v>
      </c>
      <c r="G496" s="290"/>
      <c r="H496" s="290"/>
      <c r="I496" s="290"/>
      <c r="J496" s="291" t="s">
        <v>176</v>
      </c>
      <c r="K496" s="292">
        <v>197.02099999999999</v>
      </c>
      <c r="L496" s="293"/>
      <c r="M496" s="293"/>
      <c r="N496" s="294">
        <f>ROUND(L496*K496,2)</f>
        <v>0</v>
      </c>
      <c r="O496" s="294"/>
      <c r="P496" s="294"/>
      <c r="Q496" s="294"/>
      <c r="R496" s="114" t="s">
        <v>2286</v>
      </c>
      <c r="S496" s="192"/>
      <c r="U496" s="295" t="s">
        <v>5</v>
      </c>
      <c r="V496" s="300" t="s">
        <v>39</v>
      </c>
      <c r="W496" s="301">
        <v>1.355</v>
      </c>
      <c r="X496" s="301">
        <f>W496*K496</f>
        <v>266.96345499999995</v>
      </c>
      <c r="Y496" s="301">
        <v>3.3579999999999999E-2</v>
      </c>
      <c r="Z496" s="301">
        <f>Y496*K496</f>
        <v>6.615965179999999</v>
      </c>
      <c r="AA496" s="301">
        <v>0</v>
      </c>
      <c r="AB496" s="302">
        <f>AA496*K496</f>
        <v>0</v>
      </c>
      <c r="AS496" s="172" t="s">
        <v>177</v>
      </c>
      <c r="AU496" s="172" t="s">
        <v>173</v>
      </c>
      <c r="AV496" s="172" t="s">
        <v>86</v>
      </c>
      <c r="AZ496" s="172" t="s">
        <v>172</v>
      </c>
      <c r="BF496" s="299">
        <f>IF(V496="základní",N496,0)</f>
        <v>0</v>
      </c>
      <c r="BG496" s="299">
        <f>IF(V496="snížená",N496,0)</f>
        <v>0</v>
      </c>
      <c r="BH496" s="299">
        <f>IF(V496="zákl. přenesená",N496,0)</f>
        <v>0</v>
      </c>
      <c r="BI496" s="299">
        <f>IF(V496="sníž. přenesená",N496,0)</f>
        <v>0</v>
      </c>
      <c r="BJ496" s="299">
        <f>IF(V496="nulová",N496,0)</f>
        <v>0</v>
      </c>
      <c r="BK496" s="172" t="s">
        <v>81</v>
      </c>
      <c r="BL496" s="299">
        <f>ROUND(L496*K496,2)</f>
        <v>0</v>
      </c>
      <c r="BM496" s="172" t="s">
        <v>177</v>
      </c>
      <c r="BN496" s="172" t="s">
        <v>566</v>
      </c>
    </row>
    <row r="497" spans="2:52" s="115" customFormat="1" ht="22.6" customHeight="1" x14ac:dyDescent="0.35">
      <c r="B497" s="303"/>
      <c r="C497" s="304"/>
      <c r="D497" s="304"/>
      <c r="E497" s="305" t="s">
        <v>5</v>
      </c>
      <c r="F497" s="306" t="s">
        <v>235</v>
      </c>
      <c r="G497" s="307"/>
      <c r="H497" s="307"/>
      <c r="I497" s="307"/>
      <c r="J497" s="304"/>
      <c r="K497" s="308" t="s">
        <v>5</v>
      </c>
      <c r="L497" s="304"/>
      <c r="M497" s="304"/>
      <c r="N497" s="304"/>
      <c r="O497" s="304"/>
      <c r="P497" s="304"/>
      <c r="Q497" s="304"/>
      <c r="S497" s="309"/>
      <c r="U497" s="310"/>
      <c r="V497" s="304"/>
      <c r="W497" s="304"/>
      <c r="X497" s="304"/>
      <c r="Y497" s="304"/>
      <c r="Z497" s="304"/>
      <c r="AA497" s="304"/>
      <c r="AB497" s="311"/>
      <c r="AU497" s="312" t="s">
        <v>180</v>
      </c>
      <c r="AV497" s="312" t="s">
        <v>86</v>
      </c>
      <c r="AW497" s="115" t="s">
        <v>81</v>
      </c>
      <c r="AX497" s="115" t="s">
        <v>31</v>
      </c>
      <c r="AY497" s="115" t="s">
        <v>74</v>
      </c>
      <c r="AZ497" s="312" t="s">
        <v>172</v>
      </c>
    </row>
    <row r="498" spans="2:52" s="115" customFormat="1" ht="22.6" customHeight="1" x14ac:dyDescent="0.35">
      <c r="B498" s="303"/>
      <c r="C498" s="304"/>
      <c r="D498" s="304"/>
      <c r="E498" s="305" t="s">
        <v>5</v>
      </c>
      <c r="F498" s="313" t="s">
        <v>366</v>
      </c>
      <c r="G498" s="314"/>
      <c r="H498" s="314"/>
      <c r="I498" s="314"/>
      <c r="J498" s="304"/>
      <c r="K498" s="308" t="s">
        <v>5</v>
      </c>
      <c r="L498" s="304"/>
      <c r="M498" s="304"/>
      <c r="N498" s="304"/>
      <c r="O498" s="304"/>
      <c r="P498" s="304"/>
      <c r="Q498" s="304"/>
      <c r="S498" s="309"/>
      <c r="U498" s="310"/>
      <c r="V498" s="304"/>
      <c r="W498" s="304"/>
      <c r="X498" s="304"/>
      <c r="Y498" s="304"/>
      <c r="Z498" s="304"/>
      <c r="AA498" s="304"/>
      <c r="AB498" s="311"/>
      <c r="AU498" s="312" t="s">
        <v>180</v>
      </c>
      <c r="AV498" s="312" t="s">
        <v>86</v>
      </c>
      <c r="AW498" s="115" t="s">
        <v>81</v>
      </c>
      <c r="AX498" s="115" t="s">
        <v>31</v>
      </c>
      <c r="AY498" s="115" t="s">
        <v>74</v>
      </c>
      <c r="AZ498" s="312" t="s">
        <v>172</v>
      </c>
    </row>
    <row r="499" spans="2:52" s="116" customFormat="1" ht="22.6" customHeight="1" x14ac:dyDescent="0.35">
      <c r="B499" s="315"/>
      <c r="C499" s="316"/>
      <c r="D499" s="316"/>
      <c r="E499" s="317" t="s">
        <v>5</v>
      </c>
      <c r="F499" s="318" t="s">
        <v>567</v>
      </c>
      <c r="G499" s="319"/>
      <c r="H499" s="319"/>
      <c r="I499" s="319"/>
      <c r="J499" s="316"/>
      <c r="K499" s="320">
        <v>8.1</v>
      </c>
      <c r="L499" s="316"/>
      <c r="M499" s="316"/>
      <c r="N499" s="316"/>
      <c r="O499" s="316"/>
      <c r="P499" s="316"/>
      <c r="Q499" s="316"/>
      <c r="S499" s="321"/>
      <c r="U499" s="322"/>
      <c r="V499" s="316"/>
      <c r="W499" s="316"/>
      <c r="X499" s="316"/>
      <c r="Y499" s="316"/>
      <c r="Z499" s="316"/>
      <c r="AA499" s="316"/>
      <c r="AB499" s="323"/>
      <c r="AU499" s="324" t="s">
        <v>180</v>
      </c>
      <c r="AV499" s="324" t="s">
        <v>86</v>
      </c>
      <c r="AW499" s="116" t="s">
        <v>86</v>
      </c>
      <c r="AX499" s="116" t="s">
        <v>31</v>
      </c>
      <c r="AY499" s="116" t="s">
        <v>74</v>
      </c>
      <c r="AZ499" s="324" t="s">
        <v>172</v>
      </c>
    </row>
    <row r="500" spans="2:52" s="116" customFormat="1" ht="22.6" customHeight="1" x14ac:dyDescent="0.35">
      <c r="B500" s="315"/>
      <c r="C500" s="316"/>
      <c r="D500" s="316"/>
      <c r="E500" s="317" t="s">
        <v>5</v>
      </c>
      <c r="F500" s="318" t="s">
        <v>568</v>
      </c>
      <c r="G500" s="319"/>
      <c r="H500" s="319"/>
      <c r="I500" s="319"/>
      <c r="J500" s="316"/>
      <c r="K500" s="320">
        <v>1.08</v>
      </c>
      <c r="L500" s="316"/>
      <c r="M500" s="316"/>
      <c r="N500" s="316"/>
      <c r="O500" s="316"/>
      <c r="P500" s="316"/>
      <c r="Q500" s="316"/>
      <c r="S500" s="321"/>
      <c r="U500" s="322"/>
      <c r="V500" s="316"/>
      <c r="W500" s="316"/>
      <c r="X500" s="316"/>
      <c r="Y500" s="316"/>
      <c r="Z500" s="316"/>
      <c r="AA500" s="316"/>
      <c r="AB500" s="323"/>
      <c r="AU500" s="324" t="s">
        <v>180</v>
      </c>
      <c r="AV500" s="324" t="s">
        <v>86</v>
      </c>
      <c r="AW500" s="116" t="s">
        <v>86</v>
      </c>
      <c r="AX500" s="116" t="s">
        <v>31</v>
      </c>
      <c r="AY500" s="116" t="s">
        <v>74</v>
      </c>
      <c r="AZ500" s="324" t="s">
        <v>172</v>
      </c>
    </row>
    <row r="501" spans="2:52" s="116" customFormat="1" ht="22.6" customHeight="1" x14ac:dyDescent="0.35">
      <c r="B501" s="315"/>
      <c r="C501" s="316"/>
      <c r="D501" s="316"/>
      <c r="E501" s="317" t="s">
        <v>5</v>
      </c>
      <c r="F501" s="318" t="s">
        <v>569</v>
      </c>
      <c r="G501" s="319"/>
      <c r="H501" s="319"/>
      <c r="I501" s="319"/>
      <c r="J501" s="316"/>
      <c r="K501" s="320">
        <v>8.7840000000000007</v>
      </c>
      <c r="L501" s="316"/>
      <c r="M501" s="316"/>
      <c r="N501" s="316"/>
      <c r="O501" s="316"/>
      <c r="P501" s="316"/>
      <c r="Q501" s="316"/>
      <c r="S501" s="321"/>
      <c r="U501" s="322"/>
      <c r="V501" s="316"/>
      <c r="W501" s="316"/>
      <c r="X501" s="316"/>
      <c r="Y501" s="316"/>
      <c r="Z501" s="316"/>
      <c r="AA501" s="316"/>
      <c r="AB501" s="323"/>
      <c r="AU501" s="324" t="s">
        <v>180</v>
      </c>
      <c r="AV501" s="324" t="s">
        <v>86</v>
      </c>
      <c r="AW501" s="116" t="s">
        <v>86</v>
      </c>
      <c r="AX501" s="116" t="s">
        <v>31</v>
      </c>
      <c r="AY501" s="116" t="s">
        <v>74</v>
      </c>
      <c r="AZ501" s="324" t="s">
        <v>172</v>
      </c>
    </row>
    <row r="502" spans="2:52" s="116" customFormat="1" ht="22.6" customHeight="1" x14ac:dyDescent="0.35">
      <c r="B502" s="315"/>
      <c r="C502" s="316"/>
      <c r="D502" s="316"/>
      <c r="E502" s="317" t="s">
        <v>5</v>
      </c>
      <c r="F502" s="318" t="s">
        <v>570</v>
      </c>
      <c r="G502" s="319"/>
      <c r="H502" s="319"/>
      <c r="I502" s="319"/>
      <c r="J502" s="316"/>
      <c r="K502" s="320">
        <v>8.7479999999999993</v>
      </c>
      <c r="L502" s="316"/>
      <c r="M502" s="316"/>
      <c r="N502" s="316"/>
      <c r="O502" s="316"/>
      <c r="P502" s="316"/>
      <c r="Q502" s="316"/>
      <c r="S502" s="321"/>
      <c r="U502" s="322"/>
      <c r="V502" s="316"/>
      <c r="W502" s="316"/>
      <c r="X502" s="316"/>
      <c r="Y502" s="316"/>
      <c r="Z502" s="316"/>
      <c r="AA502" s="316"/>
      <c r="AB502" s="323"/>
      <c r="AU502" s="324" t="s">
        <v>180</v>
      </c>
      <c r="AV502" s="324" t="s">
        <v>86</v>
      </c>
      <c r="AW502" s="116" t="s">
        <v>86</v>
      </c>
      <c r="AX502" s="116" t="s">
        <v>31</v>
      </c>
      <c r="AY502" s="116" t="s">
        <v>74</v>
      </c>
      <c r="AZ502" s="324" t="s">
        <v>172</v>
      </c>
    </row>
    <row r="503" spans="2:52" s="116" customFormat="1" ht="22.6" customHeight="1" x14ac:dyDescent="0.35">
      <c r="B503" s="315"/>
      <c r="C503" s="316"/>
      <c r="D503" s="316"/>
      <c r="E503" s="317" t="s">
        <v>5</v>
      </c>
      <c r="F503" s="318" t="s">
        <v>571</v>
      </c>
      <c r="G503" s="319"/>
      <c r="H503" s="319"/>
      <c r="I503" s="319"/>
      <c r="J503" s="316"/>
      <c r="K503" s="320">
        <v>9</v>
      </c>
      <c r="L503" s="316"/>
      <c r="M503" s="316"/>
      <c r="N503" s="316"/>
      <c r="O503" s="316"/>
      <c r="P503" s="316"/>
      <c r="Q503" s="316"/>
      <c r="S503" s="321"/>
      <c r="U503" s="322"/>
      <c r="V503" s="316"/>
      <c r="W503" s="316"/>
      <c r="X503" s="316"/>
      <c r="Y503" s="316"/>
      <c r="Z503" s="316"/>
      <c r="AA503" s="316"/>
      <c r="AB503" s="323"/>
      <c r="AU503" s="324" t="s">
        <v>180</v>
      </c>
      <c r="AV503" s="324" t="s">
        <v>86</v>
      </c>
      <c r="AW503" s="116" t="s">
        <v>86</v>
      </c>
      <c r="AX503" s="116" t="s">
        <v>31</v>
      </c>
      <c r="AY503" s="116" t="s">
        <v>74</v>
      </c>
      <c r="AZ503" s="324" t="s">
        <v>172</v>
      </c>
    </row>
    <row r="504" spans="2:52" s="116" customFormat="1" ht="22.6" customHeight="1" x14ac:dyDescent="0.35">
      <c r="B504" s="315"/>
      <c r="C504" s="316"/>
      <c r="D504" s="316"/>
      <c r="E504" s="317" t="s">
        <v>5</v>
      </c>
      <c r="F504" s="318" t="s">
        <v>572</v>
      </c>
      <c r="G504" s="319"/>
      <c r="H504" s="319"/>
      <c r="I504" s="319"/>
      <c r="J504" s="316"/>
      <c r="K504" s="320">
        <v>3.81</v>
      </c>
      <c r="L504" s="316"/>
      <c r="M504" s="316"/>
      <c r="N504" s="316"/>
      <c r="O504" s="316"/>
      <c r="P504" s="316"/>
      <c r="Q504" s="316"/>
      <c r="S504" s="321"/>
      <c r="U504" s="322"/>
      <c r="V504" s="316"/>
      <c r="W504" s="316"/>
      <c r="X504" s="316"/>
      <c r="Y504" s="316"/>
      <c r="Z504" s="316"/>
      <c r="AA504" s="316"/>
      <c r="AB504" s="323"/>
      <c r="AU504" s="324" t="s">
        <v>180</v>
      </c>
      <c r="AV504" s="324" t="s">
        <v>86</v>
      </c>
      <c r="AW504" s="116" t="s">
        <v>86</v>
      </c>
      <c r="AX504" s="116" t="s">
        <v>31</v>
      </c>
      <c r="AY504" s="116" t="s">
        <v>74</v>
      </c>
      <c r="AZ504" s="324" t="s">
        <v>172</v>
      </c>
    </row>
    <row r="505" spans="2:52" s="116" customFormat="1" ht="22.6" customHeight="1" x14ac:dyDescent="0.35">
      <c r="B505" s="315"/>
      <c r="C505" s="316"/>
      <c r="D505" s="316"/>
      <c r="E505" s="317" t="s">
        <v>5</v>
      </c>
      <c r="F505" s="318" t="s">
        <v>573</v>
      </c>
      <c r="G505" s="319"/>
      <c r="H505" s="319"/>
      <c r="I505" s="319"/>
      <c r="J505" s="316"/>
      <c r="K505" s="320">
        <v>2.8250000000000002</v>
      </c>
      <c r="L505" s="316"/>
      <c r="M505" s="316"/>
      <c r="N505" s="316"/>
      <c r="O505" s="316"/>
      <c r="P505" s="316"/>
      <c r="Q505" s="316"/>
      <c r="S505" s="321"/>
      <c r="U505" s="322"/>
      <c r="V505" s="316"/>
      <c r="W505" s="316"/>
      <c r="X505" s="316"/>
      <c r="Y505" s="316"/>
      <c r="Z505" s="316"/>
      <c r="AA505" s="316"/>
      <c r="AB505" s="323"/>
      <c r="AU505" s="324" t="s">
        <v>180</v>
      </c>
      <c r="AV505" s="324" t="s">
        <v>86</v>
      </c>
      <c r="AW505" s="116" t="s">
        <v>86</v>
      </c>
      <c r="AX505" s="116" t="s">
        <v>31</v>
      </c>
      <c r="AY505" s="116" t="s">
        <v>74</v>
      </c>
      <c r="AZ505" s="324" t="s">
        <v>172</v>
      </c>
    </row>
    <row r="506" spans="2:52" s="116" customFormat="1" ht="22.6" customHeight="1" x14ac:dyDescent="0.35">
      <c r="B506" s="315"/>
      <c r="C506" s="316"/>
      <c r="D506" s="316"/>
      <c r="E506" s="317" t="s">
        <v>5</v>
      </c>
      <c r="F506" s="318" t="s">
        <v>574</v>
      </c>
      <c r="G506" s="319"/>
      <c r="H506" s="319"/>
      <c r="I506" s="319"/>
      <c r="J506" s="316"/>
      <c r="K506" s="320">
        <v>2.5499999999999998</v>
      </c>
      <c r="L506" s="316"/>
      <c r="M506" s="316"/>
      <c r="N506" s="316"/>
      <c r="O506" s="316"/>
      <c r="P506" s="316"/>
      <c r="Q506" s="316"/>
      <c r="S506" s="321"/>
      <c r="U506" s="322"/>
      <c r="V506" s="316"/>
      <c r="W506" s="316"/>
      <c r="X506" s="316"/>
      <c r="Y506" s="316"/>
      <c r="Z506" s="316"/>
      <c r="AA506" s="316"/>
      <c r="AB506" s="323"/>
      <c r="AU506" s="324" t="s">
        <v>180</v>
      </c>
      <c r="AV506" s="324" t="s">
        <v>86</v>
      </c>
      <c r="AW506" s="116" t="s">
        <v>86</v>
      </c>
      <c r="AX506" s="116" t="s">
        <v>31</v>
      </c>
      <c r="AY506" s="116" t="s">
        <v>74</v>
      </c>
      <c r="AZ506" s="324" t="s">
        <v>172</v>
      </c>
    </row>
    <row r="507" spans="2:52" s="116" customFormat="1" ht="22.6" customHeight="1" x14ac:dyDescent="0.35">
      <c r="B507" s="315"/>
      <c r="C507" s="316"/>
      <c r="D507" s="316"/>
      <c r="E507" s="317" t="s">
        <v>5</v>
      </c>
      <c r="F507" s="318" t="s">
        <v>575</v>
      </c>
      <c r="G507" s="319"/>
      <c r="H507" s="319"/>
      <c r="I507" s="319"/>
      <c r="J507" s="316"/>
      <c r="K507" s="320">
        <v>3.6</v>
      </c>
      <c r="L507" s="316"/>
      <c r="M507" s="316"/>
      <c r="N507" s="316"/>
      <c r="O507" s="316"/>
      <c r="P507" s="316"/>
      <c r="Q507" s="316"/>
      <c r="S507" s="321"/>
      <c r="U507" s="322"/>
      <c r="V507" s="316"/>
      <c r="W507" s="316"/>
      <c r="X507" s="316"/>
      <c r="Y507" s="316"/>
      <c r="Z507" s="316"/>
      <c r="AA507" s="316"/>
      <c r="AB507" s="323"/>
      <c r="AU507" s="324" t="s">
        <v>180</v>
      </c>
      <c r="AV507" s="324" t="s">
        <v>86</v>
      </c>
      <c r="AW507" s="116" t="s">
        <v>86</v>
      </c>
      <c r="AX507" s="116" t="s">
        <v>31</v>
      </c>
      <c r="AY507" s="116" t="s">
        <v>74</v>
      </c>
      <c r="AZ507" s="324" t="s">
        <v>172</v>
      </c>
    </row>
    <row r="508" spans="2:52" s="116" customFormat="1" ht="22.6" customHeight="1" x14ac:dyDescent="0.35">
      <c r="B508" s="315"/>
      <c r="C508" s="316"/>
      <c r="D508" s="316"/>
      <c r="E508" s="317" t="s">
        <v>5</v>
      </c>
      <c r="F508" s="318" t="s">
        <v>576</v>
      </c>
      <c r="G508" s="319"/>
      <c r="H508" s="319"/>
      <c r="I508" s="319"/>
      <c r="J508" s="316"/>
      <c r="K508" s="320">
        <v>3.5950000000000002</v>
      </c>
      <c r="L508" s="316"/>
      <c r="M508" s="316"/>
      <c r="N508" s="316"/>
      <c r="O508" s="316"/>
      <c r="P508" s="316"/>
      <c r="Q508" s="316"/>
      <c r="S508" s="321"/>
      <c r="U508" s="322"/>
      <c r="V508" s="316"/>
      <c r="W508" s="316"/>
      <c r="X508" s="316"/>
      <c r="Y508" s="316"/>
      <c r="Z508" s="316"/>
      <c r="AA508" s="316"/>
      <c r="AB508" s="323"/>
      <c r="AU508" s="324" t="s">
        <v>180</v>
      </c>
      <c r="AV508" s="324" t="s">
        <v>86</v>
      </c>
      <c r="AW508" s="116" t="s">
        <v>86</v>
      </c>
      <c r="AX508" s="116" t="s">
        <v>31</v>
      </c>
      <c r="AY508" s="116" t="s">
        <v>74</v>
      </c>
      <c r="AZ508" s="324" t="s">
        <v>172</v>
      </c>
    </row>
    <row r="509" spans="2:52" s="116" customFormat="1" ht="22.6" customHeight="1" x14ac:dyDescent="0.35">
      <c r="B509" s="315"/>
      <c r="C509" s="316"/>
      <c r="D509" s="316"/>
      <c r="E509" s="317" t="s">
        <v>5</v>
      </c>
      <c r="F509" s="318" t="s">
        <v>577</v>
      </c>
      <c r="G509" s="319"/>
      <c r="H509" s="319"/>
      <c r="I509" s="319"/>
      <c r="J509" s="316"/>
      <c r="K509" s="320">
        <v>5.0999999999999996</v>
      </c>
      <c r="L509" s="316"/>
      <c r="M509" s="316"/>
      <c r="N509" s="316"/>
      <c r="O509" s="316"/>
      <c r="P509" s="316"/>
      <c r="Q509" s="316"/>
      <c r="S509" s="321"/>
      <c r="U509" s="322"/>
      <c r="V509" s="316"/>
      <c r="W509" s="316"/>
      <c r="X509" s="316"/>
      <c r="Y509" s="316"/>
      <c r="Z509" s="316"/>
      <c r="AA509" s="316"/>
      <c r="AB509" s="323"/>
      <c r="AU509" s="324" t="s">
        <v>180</v>
      </c>
      <c r="AV509" s="324" t="s">
        <v>86</v>
      </c>
      <c r="AW509" s="116" t="s">
        <v>86</v>
      </c>
      <c r="AX509" s="116" t="s">
        <v>31</v>
      </c>
      <c r="AY509" s="116" t="s">
        <v>74</v>
      </c>
      <c r="AZ509" s="324" t="s">
        <v>172</v>
      </c>
    </row>
    <row r="510" spans="2:52" s="116" customFormat="1" ht="22.6" customHeight="1" x14ac:dyDescent="0.35">
      <c r="B510" s="315"/>
      <c r="C510" s="316"/>
      <c r="D510" s="316"/>
      <c r="E510" s="317" t="s">
        <v>5</v>
      </c>
      <c r="F510" s="318" t="s">
        <v>578</v>
      </c>
      <c r="G510" s="319"/>
      <c r="H510" s="319"/>
      <c r="I510" s="319"/>
      <c r="J510" s="316"/>
      <c r="K510" s="320">
        <v>2.94</v>
      </c>
      <c r="L510" s="316"/>
      <c r="M510" s="316"/>
      <c r="N510" s="316"/>
      <c r="O510" s="316"/>
      <c r="P510" s="316"/>
      <c r="Q510" s="316"/>
      <c r="S510" s="321"/>
      <c r="U510" s="322"/>
      <c r="V510" s="316"/>
      <c r="W510" s="316"/>
      <c r="X510" s="316"/>
      <c r="Y510" s="316"/>
      <c r="Z510" s="316"/>
      <c r="AA510" s="316"/>
      <c r="AB510" s="323"/>
      <c r="AU510" s="324" t="s">
        <v>180</v>
      </c>
      <c r="AV510" s="324" t="s">
        <v>86</v>
      </c>
      <c r="AW510" s="116" t="s">
        <v>86</v>
      </c>
      <c r="AX510" s="116" t="s">
        <v>31</v>
      </c>
      <c r="AY510" s="116" t="s">
        <v>74</v>
      </c>
      <c r="AZ510" s="324" t="s">
        <v>172</v>
      </c>
    </row>
    <row r="511" spans="2:52" s="116" customFormat="1" ht="22.6" customHeight="1" x14ac:dyDescent="0.35">
      <c r="B511" s="315"/>
      <c r="C511" s="316"/>
      <c r="D511" s="316"/>
      <c r="E511" s="317" t="s">
        <v>5</v>
      </c>
      <c r="F511" s="318" t="s">
        <v>579</v>
      </c>
      <c r="G511" s="319"/>
      <c r="H511" s="319"/>
      <c r="I511" s="319"/>
      <c r="J511" s="316"/>
      <c r="K511" s="320">
        <v>10.305</v>
      </c>
      <c r="L511" s="316"/>
      <c r="M511" s="316"/>
      <c r="N511" s="316"/>
      <c r="O511" s="316"/>
      <c r="P511" s="316"/>
      <c r="Q511" s="316"/>
      <c r="S511" s="321"/>
      <c r="U511" s="322"/>
      <c r="V511" s="316"/>
      <c r="W511" s="316"/>
      <c r="X511" s="316"/>
      <c r="Y511" s="316"/>
      <c r="Z511" s="316"/>
      <c r="AA511" s="316"/>
      <c r="AB511" s="323"/>
      <c r="AU511" s="324" t="s">
        <v>180</v>
      </c>
      <c r="AV511" s="324" t="s">
        <v>86</v>
      </c>
      <c r="AW511" s="116" t="s">
        <v>86</v>
      </c>
      <c r="AX511" s="116" t="s">
        <v>31</v>
      </c>
      <c r="AY511" s="116" t="s">
        <v>74</v>
      </c>
      <c r="AZ511" s="324" t="s">
        <v>172</v>
      </c>
    </row>
    <row r="512" spans="2:52" s="116" customFormat="1" ht="22.6" customHeight="1" x14ac:dyDescent="0.35">
      <c r="B512" s="315"/>
      <c r="C512" s="316"/>
      <c r="D512" s="316"/>
      <c r="E512" s="317" t="s">
        <v>5</v>
      </c>
      <c r="F512" s="318" t="s">
        <v>580</v>
      </c>
      <c r="G512" s="319"/>
      <c r="H512" s="319"/>
      <c r="I512" s="319"/>
      <c r="J512" s="316"/>
      <c r="K512" s="320">
        <v>10.275</v>
      </c>
      <c r="L512" s="316"/>
      <c r="M512" s="316"/>
      <c r="N512" s="316"/>
      <c r="O512" s="316"/>
      <c r="P512" s="316"/>
      <c r="Q512" s="316"/>
      <c r="S512" s="321"/>
      <c r="U512" s="322"/>
      <c r="V512" s="316"/>
      <c r="W512" s="316"/>
      <c r="X512" s="316"/>
      <c r="Y512" s="316"/>
      <c r="Z512" s="316"/>
      <c r="AA512" s="316"/>
      <c r="AB512" s="323"/>
      <c r="AU512" s="324" t="s">
        <v>180</v>
      </c>
      <c r="AV512" s="324" t="s">
        <v>86</v>
      </c>
      <c r="AW512" s="116" t="s">
        <v>86</v>
      </c>
      <c r="AX512" s="116" t="s">
        <v>31</v>
      </c>
      <c r="AY512" s="116" t="s">
        <v>74</v>
      </c>
      <c r="AZ512" s="324" t="s">
        <v>172</v>
      </c>
    </row>
    <row r="513" spans="2:52" s="116" customFormat="1" ht="22.6" customHeight="1" x14ac:dyDescent="0.35">
      <c r="B513" s="315"/>
      <c r="C513" s="316"/>
      <c r="D513" s="316"/>
      <c r="E513" s="317" t="s">
        <v>5</v>
      </c>
      <c r="F513" s="318" t="s">
        <v>581</v>
      </c>
      <c r="G513" s="319"/>
      <c r="H513" s="319"/>
      <c r="I513" s="319"/>
      <c r="J513" s="316"/>
      <c r="K513" s="320">
        <v>4.3250000000000002</v>
      </c>
      <c r="L513" s="316"/>
      <c r="M513" s="316"/>
      <c r="N513" s="316"/>
      <c r="O513" s="316"/>
      <c r="P513" s="316"/>
      <c r="Q513" s="316"/>
      <c r="S513" s="321"/>
      <c r="U513" s="322"/>
      <c r="V513" s="316"/>
      <c r="W513" s="316"/>
      <c r="X513" s="316"/>
      <c r="Y513" s="316"/>
      <c r="Z513" s="316"/>
      <c r="AA513" s="316"/>
      <c r="AB513" s="323"/>
      <c r="AU513" s="324" t="s">
        <v>180</v>
      </c>
      <c r="AV513" s="324" t="s">
        <v>86</v>
      </c>
      <c r="AW513" s="116" t="s">
        <v>86</v>
      </c>
      <c r="AX513" s="116" t="s">
        <v>31</v>
      </c>
      <c r="AY513" s="116" t="s">
        <v>74</v>
      </c>
      <c r="AZ513" s="324" t="s">
        <v>172</v>
      </c>
    </row>
    <row r="514" spans="2:52" s="116" customFormat="1" ht="22.6" customHeight="1" x14ac:dyDescent="0.35">
      <c r="B514" s="315"/>
      <c r="C514" s="316"/>
      <c r="D514" s="316"/>
      <c r="E514" s="317" t="s">
        <v>5</v>
      </c>
      <c r="F514" s="318" t="s">
        <v>582</v>
      </c>
      <c r="G514" s="319"/>
      <c r="H514" s="319"/>
      <c r="I514" s="319"/>
      <c r="J514" s="316"/>
      <c r="K514" s="320">
        <v>13.66</v>
      </c>
      <c r="L514" s="316"/>
      <c r="M514" s="316"/>
      <c r="N514" s="316"/>
      <c r="O514" s="316"/>
      <c r="P514" s="316"/>
      <c r="Q514" s="316"/>
      <c r="S514" s="321"/>
      <c r="U514" s="322"/>
      <c r="V514" s="316"/>
      <c r="W514" s="316"/>
      <c r="X514" s="316"/>
      <c r="Y514" s="316"/>
      <c r="Z514" s="316"/>
      <c r="AA514" s="316"/>
      <c r="AB514" s="323"/>
      <c r="AU514" s="324" t="s">
        <v>180</v>
      </c>
      <c r="AV514" s="324" t="s">
        <v>86</v>
      </c>
      <c r="AW514" s="116" t="s">
        <v>86</v>
      </c>
      <c r="AX514" s="116" t="s">
        <v>31</v>
      </c>
      <c r="AY514" s="116" t="s">
        <v>74</v>
      </c>
      <c r="AZ514" s="324" t="s">
        <v>172</v>
      </c>
    </row>
    <row r="515" spans="2:52" s="116" customFormat="1" ht="22.6" customHeight="1" x14ac:dyDescent="0.35">
      <c r="B515" s="315"/>
      <c r="C515" s="316"/>
      <c r="D515" s="316"/>
      <c r="E515" s="317" t="s">
        <v>5</v>
      </c>
      <c r="F515" s="318" t="s">
        <v>583</v>
      </c>
      <c r="G515" s="319"/>
      <c r="H515" s="319"/>
      <c r="I515" s="319"/>
      <c r="J515" s="316"/>
      <c r="K515" s="320">
        <v>4.3150000000000004</v>
      </c>
      <c r="L515" s="316"/>
      <c r="M515" s="316"/>
      <c r="N515" s="316"/>
      <c r="O515" s="316"/>
      <c r="P515" s="316"/>
      <c r="Q515" s="316"/>
      <c r="S515" s="321"/>
      <c r="U515" s="322"/>
      <c r="V515" s="316"/>
      <c r="W515" s="316"/>
      <c r="X515" s="316"/>
      <c r="Y515" s="316"/>
      <c r="Z515" s="316"/>
      <c r="AA515" s="316"/>
      <c r="AB515" s="323"/>
      <c r="AU515" s="324" t="s">
        <v>180</v>
      </c>
      <c r="AV515" s="324" t="s">
        <v>86</v>
      </c>
      <c r="AW515" s="116" t="s">
        <v>86</v>
      </c>
      <c r="AX515" s="116" t="s">
        <v>31</v>
      </c>
      <c r="AY515" s="116" t="s">
        <v>74</v>
      </c>
      <c r="AZ515" s="324" t="s">
        <v>172</v>
      </c>
    </row>
    <row r="516" spans="2:52" s="116" customFormat="1" ht="22.6" customHeight="1" x14ac:dyDescent="0.35">
      <c r="B516" s="315"/>
      <c r="C516" s="316"/>
      <c r="D516" s="316"/>
      <c r="E516" s="317" t="s">
        <v>5</v>
      </c>
      <c r="F516" s="318" t="s">
        <v>584</v>
      </c>
      <c r="G516" s="319"/>
      <c r="H516" s="319"/>
      <c r="I516" s="319"/>
      <c r="J516" s="316"/>
      <c r="K516" s="320">
        <v>3.415</v>
      </c>
      <c r="L516" s="316"/>
      <c r="M516" s="316"/>
      <c r="N516" s="316"/>
      <c r="O516" s="316"/>
      <c r="P516" s="316"/>
      <c r="Q516" s="316"/>
      <c r="S516" s="321"/>
      <c r="U516" s="322"/>
      <c r="V516" s="316"/>
      <c r="W516" s="316"/>
      <c r="X516" s="316"/>
      <c r="Y516" s="316"/>
      <c r="Z516" s="316"/>
      <c r="AA516" s="316"/>
      <c r="AB516" s="323"/>
      <c r="AU516" s="324" t="s">
        <v>180</v>
      </c>
      <c r="AV516" s="324" t="s">
        <v>86</v>
      </c>
      <c r="AW516" s="116" t="s">
        <v>86</v>
      </c>
      <c r="AX516" s="116" t="s">
        <v>31</v>
      </c>
      <c r="AY516" s="116" t="s">
        <v>74</v>
      </c>
      <c r="AZ516" s="324" t="s">
        <v>172</v>
      </c>
    </row>
    <row r="517" spans="2:52" s="116" customFormat="1" ht="22.6" customHeight="1" x14ac:dyDescent="0.35">
      <c r="B517" s="315"/>
      <c r="C517" s="316"/>
      <c r="D517" s="316"/>
      <c r="E517" s="317" t="s">
        <v>5</v>
      </c>
      <c r="F517" s="318" t="s">
        <v>585</v>
      </c>
      <c r="G517" s="319"/>
      <c r="H517" s="319"/>
      <c r="I517" s="319"/>
      <c r="J517" s="316"/>
      <c r="K517" s="320">
        <v>2.8650000000000002</v>
      </c>
      <c r="L517" s="316"/>
      <c r="M517" s="316"/>
      <c r="N517" s="316"/>
      <c r="O517" s="316"/>
      <c r="P517" s="316"/>
      <c r="Q517" s="316"/>
      <c r="S517" s="321"/>
      <c r="U517" s="322"/>
      <c r="V517" s="316"/>
      <c r="W517" s="316"/>
      <c r="X517" s="316"/>
      <c r="Y517" s="316"/>
      <c r="Z517" s="316"/>
      <c r="AA517" s="316"/>
      <c r="AB517" s="323"/>
      <c r="AU517" s="324" t="s">
        <v>180</v>
      </c>
      <c r="AV517" s="324" t="s">
        <v>86</v>
      </c>
      <c r="AW517" s="116" t="s">
        <v>86</v>
      </c>
      <c r="AX517" s="116" t="s">
        <v>31</v>
      </c>
      <c r="AY517" s="116" t="s">
        <v>74</v>
      </c>
      <c r="AZ517" s="324" t="s">
        <v>172</v>
      </c>
    </row>
    <row r="518" spans="2:52" s="116" customFormat="1" ht="22.6" customHeight="1" x14ac:dyDescent="0.35">
      <c r="B518" s="315"/>
      <c r="C518" s="316"/>
      <c r="D518" s="316"/>
      <c r="E518" s="317" t="s">
        <v>5</v>
      </c>
      <c r="F518" s="318" t="s">
        <v>586</v>
      </c>
      <c r="G518" s="319"/>
      <c r="H518" s="319"/>
      <c r="I518" s="319"/>
      <c r="J518" s="316"/>
      <c r="K518" s="320">
        <v>2.1</v>
      </c>
      <c r="L518" s="316"/>
      <c r="M518" s="316"/>
      <c r="N518" s="316"/>
      <c r="O518" s="316"/>
      <c r="P518" s="316"/>
      <c r="Q518" s="316"/>
      <c r="S518" s="321"/>
      <c r="U518" s="322"/>
      <c r="V518" s="316"/>
      <c r="W518" s="316"/>
      <c r="X518" s="316"/>
      <c r="Y518" s="316"/>
      <c r="Z518" s="316"/>
      <c r="AA518" s="316"/>
      <c r="AB518" s="323"/>
      <c r="AU518" s="324" t="s">
        <v>180</v>
      </c>
      <c r="AV518" s="324" t="s">
        <v>86</v>
      </c>
      <c r="AW518" s="116" t="s">
        <v>86</v>
      </c>
      <c r="AX518" s="116" t="s">
        <v>31</v>
      </c>
      <c r="AY518" s="116" t="s">
        <v>74</v>
      </c>
      <c r="AZ518" s="324" t="s">
        <v>172</v>
      </c>
    </row>
    <row r="519" spans="2:52" s="116" customFormat="1" ht="22.6" customHeight="1" x14ac:dyDescent="0.35">
      <c r="B519" s="315"/>
      <c r="C519" s="316"/>
      <c r="D519" s="316"/>
      <c r="E519" s="317" t="s">
        <v>5</v>
      </c>
      <c r="F519" s="318" t="s">
        <v>587</v>
      </c>
      <c r="G519" s="319"/>
      <c r="H519" s="319"/>
      <c r="I519" s="319"/>
      <c r="J519" s="316"/>
      <c r="K519" s="320">
        <v>1.2929999999999999</v>
      </c>
      <c r="L519" s="316"/>
      <c r="M519" s="316"/>
      <c r="N519" s="316"/>
      <c r="O519" s="316"/>
      <c r="P519" s="316"/>
      <c r="Q519" s="316"/>
      <c r="S519" s="321"/>
      <c r="U519" s="322"/>
      <c r="V519" s="316"/>
      <c r="W519" s="316"/>
      <c r="X519" s="316"/>
      <c r="Y519" s="316"/>
      <c r="Z519" s="316"/>
      <c r="AA519" s="316"/>
      <c r="AB519" s="323"/>
      <c r="AU519" s="324" t="s">
        <v>180</v>
      </c>
      <c r="AV519" s="324" t="s">
        <v>86</v>
      </c>
      <c r="AW519" s="116" t="s">
        <v>86</v>
      </c>
      <c r="AX519" s="116" t="s">
        <v>31</v>
      </c>
      <c r="AY519" s="116" t="s">
        <v>74</v>
      </c>
      <c r="AZ519" s="324" t="s">
        <v>172</v>
      </c>
    </row>
    <row r="520" spans="2:52" s="116" customFormat="1" ht="22.6" customHeight="1" x14ac:dyDescent="0.35">
      <c r="B520" s="315"/>
      <c r="C520" s="316"/>
      <c r="D520" s="316"/>
      <c r="E520" s="317" t="s">
        <v>5</v>
      </c>
      <c r="F520" s="318" t="s">
        <v>588</v>
      </c>
      <c r="G520" s="319"/>
      <c r="H520" s="319"/>
      <c r="I520" s="319"/>
      <c r="J520" s="316"/>
      <c r="K520" s="320">
        <v>5.46</v>
      </c>
      <c r="L520" s="316"/>
      <c r="M520" s="316"/>
      <c r="N520" s="316"/>
      <c r="O520" s="316"/>
      <c r="P520" s="316"/>
      <c r="Q520" s="316"/>
      <c r="S520" s="321"/>
      <c r="U520" s="322"/>
      <c r="V520" s="316"/>
      <c r="W520" s="316"/>
      <c r="X520" s="316"/>
      <c r="Y520" s="316"/>
      <c r="Z520" s="316"/>
      <c r="AA520" s="316"/>
      <c r="AB520" s="323"/>
      <c r="AU520" s="324" t="s">
        <v>180</v>
      </c>
      <c r="AV520" s="324" t="s">
        <v>86</v>
      </c>
      <c r="AW520" s="116" t="s">
        <v>86</v>
      </c>
      <c r="AX520" s="116" t="s">
        <v>31</v>
      </c>
      <c r="AY520" s="116" t="s">
        <v>74</v>
      </c>
      <c r="AZ520" s="324" t="s">
        <v>172</v>
      </c>
    </row>
    <row r="521" spans="2:52" s="116" customFormat="1" ht="22.6" customHeight="1" x14ac:dyDescent="0.35">
      <c r="B521" s="315"/>
      <c r="C521" s="316"/>
      <c r="D521" s="316"/>
      <c r="E521" s="317" t="s">
        <v>5</v>
      </c>
      <c r="F521" s="318" t="s">
        <v>589</v>
      </c>
      <c r="G521" s="319"/>
      <c r="H521" s="319"/>
      <c r="I521" s="319"/>
      <c r="J521" s="316"/>
      <c r="K521" s="320">
        <v>3.77</v>
      </c>
      <c r="L521" s="316"/>
      <c r="M521" s="316"/>
      <c r="N521" s="316"/>
      <c r="O521" s="316"/>
      <c r="P521" s="316"/>
      <c r="Q521" s="316"/>
      <c r="S521" s="321"/>
      <c r="U521" s="322"/>
      <c r="V521" s="316"/>
      <c r="W521" s="316"/>
      <c r="X521" s="316"/>
      <c r="Y521" s="316"/>
      <c r="Z521" s="316"/>
      <c r="AA521" s="316"/>
      <c r="AB521" s="323"/>
      <c r="AU521" s="324" t="s">
        <v>180</v>
      </c>
      <c r="AV521" s="324" t="s">
        <v>86</v>
      </c>
      <c r="AW521" s="116" t="s">
        <v>86</v>
      </c>
      <c r="AX521" s="116" t="s">
        <v>31</v>
      </c>
      <c r="AY521" s="116" t="s">
        <v>74</v>
      </c>
      <c r="AZ521" s="324" t="s">
        <v>172</v>
      </c>
    </row>
    <row r="522" spans="2:52" s="116" customFormat="1" ht="22.6" customHeight="1" x14ac:dyDescent="0.35">
      <c r="B522" s="315"/>
      <c r="C522" s="316"/>
      <c r="D522" s="316"/>
      <c r="E522" s="317" t="s">
        <v>5</v>
      </c>
      <c r="F522" s="318" t="s">
        <v>590</v>
      </c>
      <c r="G522" s="319"/>
      <c r="H522" s="319"/>
      <c r="I522" s="319"/>
      <c r="J522" s="316"/>
      <c r="K522" s="320">
        <v>2.8730000000000002</v>
      </c>
      <c r="L522" s="316"/>
      <c r="M522" s="316"/>
      <c r="N522" s="316"/>
      <c r="O522" s="316"/>
      <c r="P522" s="316"/>
      <c r="Q522" s="316"/>
      <c r="S522" s="321"/>
      <c r="U522" s="322"/>
      <c r="V522" s="316"/>
      <c r="W522" s="316"/>
      <c r="X522" s="316"/>
      <c r="Y522" s="316"/>
      <c r="Z522" s="316"/>
      <c r="AA522" s="316"/>
      <c r="AB522" s="323"/>
      <c r="AU522" s="324" t="s">
        <v>180</v>
      </c>
      <c r="AV522" s="324" t="s">
        <v>86</v>
      </c>
      <c r="AW522" s="116" t="s">
        <v>86</v>
      </c>
      <c r="AX522" s="116" t="s">
        <v>31</v>
      </c>
      <c r="AY522" s="116" t="s">
        <v>74</v>
      </c>
      <c r="AZ522" s="324" t="s">
        <v>172</v>
      </c>
    </row>
    <row r="523" spans="2:52" s="116" customFormat="1" ht="22.6" customHeight="1" x14ac:dyDescent="0.35">
      <c r="B523" s="315"/>
      <c r="C523" s="316"/>
      <c r="D523" s="316"/>
      <c r="E523" s="317" t="s">
        <v>5</v>
      </c>
      <c r="F523" s="318" t="s">
        <v>591</v>
      </c>
      <c r="G523" s="319"/>
      <c r="H523" s="319"/>
      <c r="I523" s="319"/>
      <c r="J523" s="316"/>
      <c r="K523" s="320">
        <v>3.673</v>
      </c>
      <c r="L523" s="316"/>
      <c r="M523" s="316"/>
      <c r="N523" s="316"/>
      <c r="O523" s="316"/>
      <c r="P523" s="316"/>
      <c r="Q523" s="316"/>
      <c r="S523" s="321"/>
      <c r="U523" s="322"/>
      <c r="V523" s="316"/>
      <c r="W523" s="316"/>
      <c r="X523" s="316"/>
      <c r="Y523" s="316"/>
      <c r="Z523" s="316"/>
      <c r="AA523" s="316"/>
      <c r="AB523" s="323"/>
      <c r="AU523" s="324" t="s">
        <v>180</v>
      </c>
      <c r="AV523" s="324" t="s">
        <v>86</v>
      </c>
      <c r="AW523" s="116" t="s">
        <v>86</v>
      </c>
      <c r="AX523" s="116" t="s">
        <v>31</v>
      </c>
      <c r="AY523" s="116" t="s">
        <v>74</v>
      </c>
      <c r="AZ523" s="324" t="s">
        <v>172</v>
      </c>
    </row>
    <row r="524" spans="2:52" s="116" customFormat="1" ht="22.6" customHeight="1" x14ac:dyDescent="0.35">
      <c r="B524" s="315"/>
      <c r="C524" s="316"/>
      <c r="D524" s="316"/>
      <c r="E524" s="317" t="s">
        <v>5</v>
      </c>
      <c r="F524" s="318" t="s">
        <v>592</v>
      </c>
      <c r="G524" s="319"/>
      <c r="H524" s="319"/>
      <c r="I524" s="319"/>
      <c r="J524" s="316"/>
      <c r="K524" s="320">
        <v>2.73</v>
      </c>
      <c r="L524" s="316"/>
      <c r="M524" s="316"/>
      <c r="N524" s="316"/>
      <c r="O524" s="316"/>
      <c r="P524" s="316"/>
      <c r="Q524" s="316"/>
      <c r="S524" s="321"/>
      <c r="U524" s="322"/>
      <c r="V524" s="316"/>
      <c r="W524" s="316"/>
      <c r="X524" s="316"/>
      <c r="Y524" s="316"/>
      <c r="Z524" s="316"/>
      <c r="AA524" s="316"/>
      <c r="AB524" s="323"/>
      <c r="AU524" s="324" t="s">
        <v>180</v>
      </c>
      <c r="AV524" s="324" t="s">
        <v>86</v>
      </c>
      <c r="AW524" s="116" t="s">
        <v>86</v>
      </c>
      <c r="AX524" s="116" t="s">
        <v>31</v>
      </c>
      <c r="AY524" s="116" t="s">
        <v>74</v>
      </c>
      <c r="AZ524" s="324" t="s">
        <v>172</v>
      </c>
    </row>
    <row r="525" spans="2:52" s="116" customFormat="1" ht="22.6" customHeight="1" x14ac:dyDescent="0.35">
      <c r="B525" s="315"/>
      <c r="C525" s="316"/>
      <c r="D525" s="316"/>
      <c r="E525" s="317" t="s">
        <v>5</v>
      </c>
      <c r="F525" s="318" t="s">
        <v>593</v>
      </c>
      <c r="G525" s="319"/>
      <c r="H525" s="319"/>
      <c r="I525" s="319"/>
      <c r="J525" s="316"/>
      <c r="K525" s="320">
        <v>6.3</v>
      </c>
      <c r="L525" s="316"/>
      <c r="M525" s="316"/>
      <c r="N525" s="316"/>
      <c r="O525" s="316"/>
      <c r="P525" s="316"/>
      <c r="Q525" s="316"/>
      <c r="S525" s="321"/>
      <c r="U525" s="322"/>
      <c r="V525" s="316"/>
      <c r="W525" s="316"/>
      <c r="X525" s="316"/>
      <c r="Y525" s="316"/>
      <c r="Z525" s="316"/>
      <c r="AA525" s="316"/>
      <c r="AB525" s="323"/>
      <c r="AU525" s="324" t="s">
        <v>180</v>
      </c>
      <c r="AV525" s="324" t="s">
        <v>86</v>
      </c>
      <c r="AW525" s="116" t="s">
        <v>86</v>
      </c>
      <c r="AX525" s="116" t="s">
        <v>31</v>
      </c>
      <c r="AY525" s="116" t="s">
        <v>74</v>
      </c>
      <c r="AZ525" s="324" t="s">
        <v>172</v>
      </c>
    </row>
    <row r="526" spans="2:52" s="116" customFormat="1" ht="22.6" customHeight="1" x14ac:dyDescent="0.35">
      <c r="B526" s="315"/>
      <c r="C526" s="316"/>
      <c r="D526" s="316"/>
      <c r="E526" s="317" t="s">
        <v>5</v>
      </c>
      <c r="F526" s="318" t="s">
        <v>594</v>
      </c>
      <c r="G526" s="319"/>
      <c r="H526" s="319"/>
      <c r="I526" s="319"/>
      <c r="J526" s="316"/>
      <c r="K526" s="320">
        <v>2.8250000000000002</v>
      </c>
      <c r="L526" s="316"/>
      <c r="M526" s="316"/>
      <c r="N526" s="316"/>
      <c r="O526" s="316"/>
      <c r="P526" s="316"/>
      <c r="Q526" s="316"/>
      <c r="S526" s="321"/>
      <c r="U526" s="322"/>
      <c r="V526" s="316"/>
      <c r="W526" s="316"/>
      <c r="X526" s="316"/>
      <c r="Y526" s="316"/>
      <c r="Z526" s="316"/>
      <c r="AA526" s="316"/>
      <c r="AB526" s="323"/>
      <c r="AU526" s="324" t="s">
        <v>180</v>
      </c>
      <c r="AV526" s="324" t="s">
        <v>86</v>
      </c>
      <c r="AW526" s="116" t="s">
        <v>86</v>
      </c>
      <c r="AX526" s="116" t="s">
        <v>31</v>
      </c>
      <c r="AY526" s="116" t="s">
        <v>74</v>
      </c>
      <c r="AZ526" s="324" t="s">
        <v>172</v>
      </c>
    </row>
    <row r="527" spans="2:52" s="116" customFormat="1" ht="22.6" customHeight="1" x14ac:dyDescent="0.35">
      <c r="B527" s="315"/>
      <c r="C527" s="316"/>
      <c r="D527" s="316"/>
      <c r="E527" s="317" t="s">
        <v>5</v>
      </c>
      <c r="F527" s="318" t="s">
        <v>595</v>
      </c>
      <c r="G527" s="319"/>
      <c r="H527" s="319"/>
      <c r="I527" s="319"/>
      <c r="J527" s="316"/>
      <c r="K527" s="320">
        <v>2.2000000000000002</v>
      </c>
      <c r="L527" s="316"/>
      <c r="M527" s="316"/>
      <c r="N527" s="316"/>
      <c r="O527" s="316"/>
      <c r="P527" s="316"/>
      <c r="Q527" s="316"/>
      <c r="S527" s="321"/>
      <c r="U527" s="322"/>
      <c r="V527" s="316"/>
      <c r="W527" s="316"/>
      <c r="X527" s="316"/>
      <c r="Y527" s="316"/>
      <c r="Z527" s="316"/>
      <c r="AA527" s="316"/>
      <c r="AB527" s="323"/>
      <c r="AU527" s="324" t="s">
        <v>180</v>
      </c>
      <c r="AV527" s="324" t="s">
        <v>86</v>
      </c>
      <c r="AW527" s="116" t="s">
        <v>86</v>
      </c>
      <c r="AX527" s="116" t="s">
        <v>31</v>
      </c>
      <c r="AY527" s="116" t="s">
        <v>74</v>
      </c>
      <c r="AZ527" s="324" t="s">
        <v>172</v>
      </c>
    </row>
    <row r="528" spans="2:52" s="116" customFormat="1" ht="22.6" customHeight="1" x14ac:dyDescent="0.35">
      <c r="B528" s="315"/>
      <c r="C528" s="316"/>
      <c r="D528" s="316"/>
      <c r="E528" s="317" t="s">
        <v>5</v>
      </c>
      <c r="F528" s="318" t="s">
        <v>596</v>
      </c>
      <c r="G528" s="319"/>
      <c r="H528" s="319"/>
      <c r="I528" s="319"/>
      <c r="J528" s="316"/>
      <c r="K528" s="320">
        <v>1.8</v>
      </c>
      <c r="L528" s="316"/>
      <c r="M528" s="316"/>
      <c r="N528" s="316"/>
      <c r="O528" s="316"/>
      <c r="P528" s="316"/>
      <c r="Q528" s="316"/>
      <c r="S528" s="321"/>
      <c r="U528" s="322"/>
      <c r="V528" s="316"/>
      <c r="W528" s="316"/>
      <c r="X528" s="316"/>
      <c r="Y528" s="316"/>
      <c r="Z528" s="316"/>
      <c r="AA528" s="316"/>
      <c r="AB528" s="323"/>
      <c r="AU528" s="324" t="s">
        <v>180</v>
      </c>
      <c r="AV528" s="324" t="s">
        <v>86</v>
      </c>
      <c r="AW528" s="116" t="s">
        <v>86</v>
      </c>
      <c r="AX528" s="116" t="s">
        <v>31</v>
      </c>
      <c r="AY528" s="116" t="s">
        <v>74</v>
      </c>
      <c r="AZ528" s="324" t="s">
        <v>172</v>
      </c>
    </row>
    <row r="529" spans="2:52" s="116" customFormat="1" ht="22.6" customHeight="1" x14ac:dyDescent="0.35">
      <c r="B529" s="315"/>
      <c r="C529" s="316"/>
      <c r="D529" s="316"/>
      <c r="E529" s="317" t="s">
        <v>5</v>
      </c>
      <c r="F529" s="318" t="s">
        <v>597</v>
      </c>
      <c r="G529" s="319"/>
      <c r="H529" s="319"/>
      <c r="I529" s="319"/>
      <c r="J529" s="316"/>
      <c r="K529" s="320">
        <v>2.6</v>
      </c>
      <c r="L529" s="316"/>
      <c r="M529" s="316"/>
      <c r="N529" s="316"/>
      <c r="O529" s="316"/>
      <c r="P529" s="316"/>
      <c r="Q529" s="316"/>
      <c r="S529" s="321"/>
      <c r="U529" s="322"/>
      <c r="V529" s="316"/>
      <c r="W529" s="316"/>
      <c r="X529" s="316"/>
      <c r="Y529" s="316"/>
      <c r="Z529" s="316"/>
      <c r="AA529" s="316"/>
      <c r="AB529" s="323"/>
      <c r="AU529" s="324" t="s">
        <v>180</v>
      </c>
      <c r="AV529" s="324" t="s">
        <v>86</v>
      </c>
      <c r="AW529" s="116" t="s">
        <v>86</v>
      </c>
      <c r="AX529" s="116" t="s">
        <v>31</v>
      </c>
      <c r="AY529" s="116" t="s">
        <v>74</v>
      </c>
      <c r="AZ529" s="324" t="s">
        <v>172</v>
      </c>
    </row>
    <row r="530" spans="2:52" s="116" customFormat="1" ht="22.6" customHeight="1" x14ac:dyDescent="0.35">
      <c r="B530" s="315"/>
      <c r="C530" s="316"/>
      <c r="D530" s="316"/>
      <c r="E530" s="317" t="s">
        <v>5</v>
      </c>
      <c r="F530" s="318" t="s">
        <v>598</v>
      </c>
      <c r="G530" s="319"/>
      <c r="H530" s="319"/>
      <c r="I530" s="319"/>
      <c r="J530" s="316"/>
      <c r="K530" s="320">
        <v>20.16</v>
      </c>
      <c r="L530" s="316"/>
      <c r="M530" s="316"/>
      <c r="N530" s="316"/>
      <c r="O530" s="316"/>
      <c r="P530" s="316"/>
      <c r="Q530" s="316"/>
      <c r="S530" s="321"/>
      <c r="U530" s="322"/>
      <c r="V530" s="316"/>
      <c r="W530" s="316"/>
      <c r="X530" s="316"/>
      <c r="Y530" s="316"/>
      <c r="Z530" s="316"/>
      <c r="AA530" s="316"/>
      <c r="AB530" s="323"/>
      <c r="AU530" s="324" t="s">
        <v>180</v>
      </c>
      <c r="AV530" s="324" t="s">
        <v>86</v>
      </c>
      <c r="AW530" s="116" t="s">
        <v>86</v>
      </c>
      <c r="AX530" s="116" t="s">
        <v>31</v>
      </c>
      <c r="AY530" s="116" t="s">
        <v>74</v>
      </c>
      <c r="AZ530" s="324" t="s">
        <v>172</v>
      </c>
    </row>
    <row r="531" spans="2:52" s="119" customFormat="1" ht="22.6" customHeight="1" x14ac:dyDescent="0.35">
      <c r="B531" s="344"/>
      <c r="C531" s="345"/>
      <c r="D531" s="345"/>
      <c r="E531" s="346" t="s">
        <v>5</v>
      </c>
      <c r="F531" s="347" t="s">
        <v>250</v>
      </c>
      <c r="G531" s="348"/>
      <c r="H531" s="348"/>
      <c r="I531" s="348"/>
      <c r="J531" s="345"/>
      <c r="K531" s="349">
        <v>167.07599999999999</v>
      </c>
      <c r="L531" s="345"/>
      <c r="M531" s="345"/>
      <c r="N531" s="345"/>
      <c r="O531" s="345"/>
      <c r="P531" s="345"/>
      <c r="Q531" s="345"/>
      <c r="S531" s="350"/>
      <c r="U531" s="351"/>
      <c r="V531" s="345"/>
      <c r="W531" s="345"/>
      <c r="X531" s="345"/>
      <c r="Y531" s="345"/>
      <c r="Z531" s="345"/>
      <c r="AA531" s="345"/>
      <c r="AB531" s="352"/>
      <c r="AU531" s="353" t="s">
        <v>180</v>
      </c>
      <c r="AV531" s="353" t="s">
        <v>86</v>
      </c>
      <c r="AW531" s="119" t="s">
        <v>190</v>
      </c>
      <c r="AX531" s="119" t="s">
        <v>31</v>
      </c>
      <c r="AY531" s="119" t="s">
        <v>74</v>
      </c>
      <c r="AZ531" s="353" t="s">
        <v>172</v>
      </c>
    </row>
    <row r="532" spans="2:52" s="115" customFormat="1" ht="22.6" customHeight="1" x14ac:dyDescent="0.35">
      <c r="B532" s="303"/>
      <c r="C532" s="304"/>
      <c r="D532" s="304"/>
      <c r="E532" s="305" t="s">
        <v>5</v>
      </c>
      <c r="F532" s="313" t="s">
        <v>307</v>
      </c>
      <c r="G532" s="314"/>
      <c r="H532" s="314"/>
      <c r="I532" s="314"/>
      <c r="J532" s="304"/>
      <c r="K532" s="308" t="s">
        <v>5</v>
      </c>
      <c r="L532" s="304"/>
      <c r="M532" s="304"/>
      <c r="N532" s="304"/>
      <c r="O532" s="304"/>
      <c r="P532" s="304"/>
      <c r="Q532" s="304"/>
      <c r="S532" s="309"/>
      <c r="U532" s="310"/>
      <c r="V532" s="304"/>
      <c r="W532" s="304"/>
      <c r="X532" s="304"/>
      <c r="Y532" s="304"/>
      <c r="Z532" s="304"/>
      <c r="AA532" s="304"/>
      <c r="AB532" s="311"/>
      <c r="AU532" s="312" t="s">
        <v>180</v>
      </c>
      <c r="AV532" s="312" t="s">
        <v>86</v>
      </c>
      <c r="AW532" s="115" t="s">
        <v>81</v>
      </c>
      <c r="AX532" s="115" t="s">
        <v>31</v>
      </c>
      <c r="AY532" s="115" t="s">
        <v>74</v>
      </c>
      <c r="AZ532" s="312" t="s">
        <v>172</v>
      </c>
    </row>
    <row r="533" spans="2:52" s="115" customFormat="1" ht="22.6" customHeight="1" x14ac:dyDescent="0.35">
      <c r="B533" s="303"/>
      <c r="C533" s="304"/>
      <c r="D533" s="304"/>
      <c r="E533" s="305" t="s">
        <v>5</v>
      </c>
      <c r="F533" s="313" t="s">
        <v>599</v>
      </c>
      <c r="G533" s="314"/>
      <c r="H533" s="314"/>
      <c r="I533" s="314"/>
      <c r="J533" s="304"/>
      <c r="K533" s="308" t="s">
        <v>5</v>
      </c>
      <c r="L533" s="304"/>
      <c r="M533" s="304"/>
      <c r="N533" s="304"/>
      <c r="O533" s="304"/>
      <c r="P533" s="304"/>
      <c r="Q533" s="304"/>
      <c r="S533" s="309"/>
      <c r="U533" s="310"/>
      <c r="V533" s="304"/>
      <c r="W533" s="304"/>
      <c r="X533" s="304"/>
      <c r="Y533" s="304"/>
      <c r="Z533" s="304"/>
      <c r="AA533" s="304"/>
      <c r="AB533" s="311"/>
      <c r="AU533" s="312" t="s">
        <v>180</v>
      </c>
      <c r="AV533" s="312" t="s">
        <v>86</v>
      </c>
      <c r="AW533" s="115" t="s">
        <v>81</v>
      </c>
      <c r="AX533" s="115" t="s">
        <v>31</v>
      </c>
      <c r="AY533" s="115" t="s">
        <v>74</v>
      </c>
      <c r="AZ533" s="312" t="s">
        <v>172</v>
      </c>
    </row>
    <row r="534" spans="2:52" s="116" customFormat="1" ht="22.6" customHeight="1" x14ac:dyDescent="0.35">
      <c r="B534" s="315"/>
      <c r="C534" s="316"/>
      <c r="D534" s="316"/>
      <c r="E534" s="317" t="s">
        <v>5</v>
      </c>
      <c r="F534" s="318" t="s">
        <v>600</v>
      </c>
      <c r="G534" s="319"/>
      <c r="H534" s="319"/>
      <c r="I534" s="319"/>
      <c r="J534" s="316"/>
      <c r="K534" s="320">
        <v>1.85</v>
      </c>
      <c r="L534" s="316"/>
      <c r="M534" s="316"/>
      <c r="N534" s="316"/>
      <c r="O534" s="316"/>
      <c r="P534" s="316"/>
      <c r="Q534" s="316"/>
      <c r="S534" s="321"/>
      <c r="U534" s="322"/>
      <c r="V534" s="316"/>
      <c r="W534" s="316"/>
      <c r="X534" s="316"/>
      <c r="Y534" s="316"/>
      <c r="Z534" s="316"/>
      <c r="AA534" s="316"/>
      <c r="AB534" s="323"/>
      <c r="AU534" s="324" t="s">
        <v>180</v>
      </c>
      <c r="AV534" s="324" t="s">
        <v>86</v>
      </c>
      <c r="AW534" s="116" t="s">
        <v>86</v>
      </c>
      <c r="AX534" s="116" t="s">
        <v>31</v>
      </c>
      <c r="AY534" s="116" t="s">
        <v>74</v>
      </c>
      <c r="AZ534" s="324" t="s">
        <v>172</v>
      </c>
    </row>
    <row r="535" spans="2:52" s="116" customFormat="1" ht="22.6" customHeight="1" x14ac:dyDescent="0.35">
      <c r="B535" s="315"/>
      <c r="C535" s="316"/>
      <c r="D535" s="316"/>
      <c r="E535" s="317" t="s">
        <v>5</v>
      </c>
      <c r="F535" s="318" t="s">
        <v>601</v>
      </c>
      <c r="G535" s="319"/>
      <c r="H535" s="319"/>
      <c r="I535" s="319"/>
      <c r="J535" s="316"/>
      <c r="K535" s="320">
        <v>0.72</v>
      </c>
      <c r="L535" s="316"/>
      <c r="M535" s="316"/>
      <c r="N535" s="316"/>
      <c r="O535" s="316"/>
      <c r="P535" s="316"/>
      <c r="Q535" s="316"/>
      <c r="S535" s="321"/>
      <c r="U535" s="322"/>
      <c r="V535" s="316"/>
      <c r="W535" s="316"/>
      <c r="X535" s="316"/>
      <c r="Y535" s="316"/>
      <c r="Z535" s="316"/>
      <c r="AA535" s="316"/>
      <c r="AB535" s="323"/>
      <c r="AU535" s="324" t="s">
        <v>180</v>
      </c>
      <c r="AV535" s="324" t="s">
        <v>86</v>
      </c>
      <c r="AW535" s="116" t="s">
        <v>86</v>
      </c>
      <c r="AX535" s="116" t="s">
        <v>31</v>
      </c>
      <c r="AY535" s="116" t="s">
        <v>74</v>
      </c>
      <c r="AZ535" s="324" t="s">
        <v>172</v>
      </c>
    </row>
    <row r="536" spans="2:52" s="116" customFormat="1" ht="22.6" customHeight="1" x14ac:dyDescent="0.35">
      <c r="B536" s="315"/>
      <c r="C536" s="316"/>
      <c r="D536" s="316"/>
      <c r="E536" s="317" t="s">
        <v>5</v>
      </c>
      <c r="F536" s="318" t="s">
        <v>602</v>
      </c>
      <c r="G536" s="319"/>
      <c r="H536" s="319"/>
      <c r="I536" s="319"/>
      <c r="J536" s="316"/>
      <c r="K536" s="320">
        <v>1.5</v>
      </c>
      <c r="L536" s="316"/>
      <c r="M536" s="316"/>
      <c r="N536" s="316"/>
      <c r="O536" s="316"/>
      <c r="P536" s="316"/>
      <c r="Q536" s="316"/>
      <c r="S536" s="321"/>
      <c r="U536" s="322"/>
      <c r="V536" s="316"/>
      <c r="W536" s="316"/>
      <c r="X536" s="316"/>
      <c r="Y536" s="316"/>
      <c r="Z536" s="316"/>
      <c r="AA536" s="316"/>
      <c r="AB536" s="323"/>
      <c r="AU536" s="324" t="s">
        <v>180</v>
      </c>
      <c r="AV536" s="324" t="s">
        <v>86</v>
      </c>
      <c r="AW536" s="116" t="s">
        <v>86</v>
      </c>
      <c r="AX536" s="116" t="s">
        <v>31</v>
      </c>
      <c r="AY536" s="116" t="s">
        <v>74</v>
      </c>
      <c r="AZ536" s="324" t="s">
        <v>172</v>
      </c>
    </row>
    <row r="537" spans="2:52" s="116" customFormat="1" ht="22.6" customHeight="1" x14ac:dyDescent="0.35">
      <c r="B537" s="315"/>
      <c r="C537" s="316"/>
      <c r="D537" s="316"/>
      <c r="E537" s="317" t="s">
        <v>5</v>
      </c>
      <c r="F537" s="318" t="s">
        <v>603</v>
      </c>
      <c r="G537" s="319"/>
      <c r="H537" s="319"/>
      <c r="I537" s="319"/>
      <c r="J537" s="316"/>
      <c r="K537" s="320">
        <v>1.7549999999999999</v>
      </c>
      <c r="L537" s="316"/>
      <c r="M537" s="316"/>
      <c r="N537" s="316"/>
      <c r="O537" s="316"/>
      <c r="P537" s="316"/>
      <c r="Q537" s="316"/>
      <c r="S537" s="321"/>
      <c r="U537" s="322"/>
      <c r="V537" s="316"/>
      <c r="W537" s="316"/>
      <c r="X537" s="316"/>
      <c r="Y537" s="316"/>
      <c r="Z537" s="316"/>
      <c r="AA537" s="316"/>
      <c r="AB537" s="323"/>
      <c r="AU537" s="324" t="s">
        <v>180</v>
      </c>
      <c r="AV537" s="324" t="s">
        <v>86</v>
      </c>
      <c r="AW537" s="116" t="s">
        <v>86</v>
      </c>
      <c r="AX537" s="116" t="s">
        <v>31</v>
      </c>
      <c r="AY537" s="116" t="s">
        <v>74</v>
      </c>
      <c r="AZ537" s="324" t="s">
        <v>172</v>
      </c>
    </row>
    <row r="538" spans="2:52" s="116" customFormat="1" ht="22.6" customHeight="1" x14ac:dyDescent="0.35">
      <c r="B538" s="315"/>
      <c r="C538" s="316"/>
      <c r="D538" s="316"/>
      <c r="E538" s="317" t="s">
        <v>5</v>
      </c>
      <c r="F538" s="318" t="s">
        <v>604</v>
      </c>
      <c r="G538" s="319"/>
      <c r="H538" s="319"/>
      <c r="I538" s="319"/>
      <c r="J538" s="316"/>
      <c r="K538" s="320">
        <v>13.23</v>
      </c>
      <c r="L538" s="316"/>
      <c r="M538" s="316"/>
      <c r="N538" s="316"/>
      <c r="O538" s="316"/>
      <c r="P538" s="316"/>
      <c r="Q538" s="316"/>
      <c r="S538" s="321"/>
      <c r="U538" s="322"/>
      <c r="V538" s="316"/>
      <c r="W538" s="316"/>
      <c r="X538" s="316"/>
      <c r="Y538" s="316"/>
      <c r="Z538" s="316"/>
      <c r="AA538" s="316"/>
      <c r="AB538" s="323"/>
      <c r="AU538" s="324" t="s">
        <v>180</v>
      </c>
      <c r="AV538" s="324" t="s">
        <v>86</v>
      </c>
      <c r="AW538" s="116" t="s">
        <v>86</v>
      </c>
      <c r="AX538" s="116" t="s">
        <v>31</v>
      </c>
      <c r="AY538" s="116" t="s">
        <v>74</v>
      </c>
      <c r="AZ538" s="324" t="s">
        <v>172</v>
      </c>
    </row>
    <row r="539" spans="2:52" s="116" customFormat="1" ht="22.6" customHeight="1" x14ac:dyDescent="0.35">
      <c r="B539" s="315"/>
      <c r="C539" s="316"/>
      <c r="D539" s="316"/>
      <c r="E539" s="317" t="s">
        <v>5</v>
      </c>
      <c r="F539" s="318" t="s">
        <v>605</v>
      </c>
      <c r="G539" s="319"/>
      <c r="H539" s="319"/>
      <c r="I539" s="319"/>
      <c r="J539" s="316"/>
      <c r="K539" s="320">
        <v>2.25</v>
      </c>
      <c r="L539" s="316"/>
      <c r="M539" s="316"/>
      <c r="N539" s="316"/>
      <c r="O539" s="316"/>
      <c r="P539" s="316"/>
      <c r="Q539" s="316"/>
      <c r="S539" s="321"/>
      <c r="U539" s="322"/>
      <c r="V539" s="316"/>
      <c r="W539" s="316"/>
      <c r="X539" s="316"/>
      <c r="Y539" s="316"/>
      <c r="Z539" s="316"/>
      <c r="AA539" s="316"/>
      <c r="AB539" s="323"/>
      <c r="AU539" s="324" t="s">
        <v>180</v>
      </c>
      <c r="AV539" s="324" t="s">
        <v>86</v>
      </c>
      <c r="AW539" s="116" t="s">
        <v>86</v>
      </c>
      <c r="AX539" s="116" t="s">
        <v>31</v>
      </c>
      <c r="AY539" s="116" t="s">
        <v>74</v>
      </c>
      <c r="AZ539" s="324" t="s">
        <v>172</v>
      </c>
    </row>
    <row r="540" spans="2:52" s="116" customFormat="1" ht="22.6" customHeight="1" x14ac:dyDescent="0.35">
      <c r="B540" s="315"/>
      <c r="C540" s="316"/>
      <c r="D540" s="316"/>
      <c r="E540" s="317" t="s">
        <v>5</v>
      </c>
      <c r="F540" s="318" t="s">
        <v>606</v>
      </c>
      <c r="G540" s="319"/>
      <c r="H540" s="319"/>
      <c r="I540" s="319"/>
      <c r="J540" s="316"/>
      <c r="K540" s="320">
        <v>2.0249999999999999</v>
      </c>
      <c r="L540" s="316"/>
      <c r="M540" s="316"/>
      <c r="N540" s="316"/>
      <c r="O540" s="316"/>
      <c r="P540" s="316"/>
      <c r="Q540" s="316"/>
      <c r="S540" s="321"/>
      <c r="U540" s="322"/>
      <c r="V540" s="316"/>
      <c r="W540" s="316"/>
      <c r="X540" s="316"/>
      <c r="Y540" s="316"/>
      <c r="Z540" s="316"/>
      <c r="AA540" s="316"/>
      <c r="AB540" s="323"/>
      <c r="AU540" s="324" t="s">
        <v>180</v>
      </c>
      <c r="AV540" s="324" t="s">
        <v>86</v>
      </c>
      <c r="AW540" s="116" t="s">
        <v>86</v>
      </c>
      <c r="AX540" s="116" t="s">
        <v>31</v>
      </c>
      <c r="AY540" s="116" t="s">
        <v>74</v>
      </c>
      <c r="AZ540" s="324" t="s">
        <v>172</v>
      </c>
    </row>
    <row r="541" spans="2:52" s="116" customFormat="1" ht="22.6" customHeight="1" x14ac:dyDescent="0.35">
      <c r="B541" s="315"/>
      <c r="C541" s="316"/>
      <c r="D541" s="316"/>
      <c r="E541" s="317" t="s">
        <v>5</v>
      </c>
      <c r="F541" s="318" t="s">
        <v>607</v>
      </c>
      <c r="G541" s="319"/>
      <c r="H541" s="319"/>
      <c r="I541" s="319"/>
      <c r="J541" s="316"/>
      <c r="K541" s="320">
        <v>3.78</v>
      </c>
      <c r="L541" s="316"/>
      <c r="M541" s="316"/>
      <c r="N541" s="316"/>
      <c r="O541" s="316"/>
      <c r="P541" s="316"/>
      <c r="Q541" s="316"/>
      <c r="S541" s="321"/>
      <c r="U541" s="322"/>
      <c r="V541" s="316"/>
      <c r="W541" s="316"/>
      <c r="X541" s="316"/>
      <c r="Y541" s="316"/>
      <c r="Z541" s="316"/>
      <c r="AA541" s="316"/>
      <c r="AB541" s="323"/>
      <c r="AU541" s="324" t="s">
        <v>180</v>
      </c>
      <c r="AV541" s="324" t="s">
        <v>86</v>
      </c>
      <c r="AW541" s="116" t="s">
        <v>86</v>
      </c>
      <c r="AX541" s="116" t="s">
        <v>31</v>
      </c>
      <c r="AY541" s="116" t="s">
        <v>74</v>
      </c>
      <c r="AZ541" s="324" t="s">
        <v>172</v>
      </c>
    </row>
    <row r="542" spans="2:52" s="116" customFormat="1" ht="22.6" customHeight="1" x14ac:dyDescent="0.35">
      <c r="B542" s="315"/>
      <c r="C542" s="316"/>
      <c r="D542" s="316"/>
      <c r="E542" s="317" t="s">
        <v>5</v>
      </c>
      <c r="F542" s="318" t="s">
        <v>608</v>
      </c>
      <c r="G542" s="319"/>
      <c r="H542" s="319"/>
      <c r="I542" s="319"/>
      <c r="J542" s="316"/>
      <c r="K542" s="320">
        <v>2.835</v>
      </c>
      <c r="L542" s="316"/>
      <c r="M542" s="316"/>
      <c r="N542" s="316"/>
      <c r="O542" s="316"/>
      <c r="P542" s="316"/>
      <c r="Q542" s="316"/>
      <c r="S542" s="321"/>
      <c r="U542" s="322"/>
      <c r="V542" s="316"/>
      <c r="W542" s="316"/>
      <c r="X542" s="316"/>
      <c r="Y542" s="316"/>
      <c r="Z542" s="316"/>
      <c r="AA542" s="316"/>
      <c r="AB542" s="323"/>
      <c r="AU542" s="324" t="s">
        <v>180</v>
      </c>
      <c r="AV542" s="324" t="s">
        <v>86</v>
      </c>
      <c r="AW542" s="116" t="s">
        <v>86</v>
      </c>
      <c r="AX542" s="116" t="s">
        <v>31</v>
      </c>
      <c r="AY542" s="116" t="s">
        <v>74</v>
      </c>
      <c r="AZ542" s="324" t="s">
        <v>172</v>
      </c>
    </row>
    <row r="543" spans="2:52" s="119" customFormat="1" ht="22.6" customHeight="1" x14ac:dyDescent="0.35">
      <c r="B543" s="344"/>
      <c r="C543" s="345"/>
      <c r="D543" s="345"/>
      <c r="E543" s="346" t="s">
        <v>5</v>
      </c>
      <c r="F543" s="347" t="s">
        <v>250</v>
      </c>
      <c r="G543" s="348"/>
      <c r="H543" s="348"/>
      <c r="I543" s="348"/>
      <c r="J543" s="345"/>
      <c r="K543" s="349">
        <v>29.945</v>
      </c>
      <c r="L543" s="345"/>
      <c r="M543" s="345"/>
      <c r="N543" s="345"/>
      <c r="O543" s="345"/>
      <c r="P543" s="345"/>
      <c r="Q543" s="345"/>
      <c r="S543" s="350"/>
      <c r="U543" s="351"/>
      <c r="V543" s="345"/>
      <c r="W543" s="345"/>
      <c r="X543" s="345"/>
      <c r="Y543" s="345"/>
      <c r="Z543" s="345"/>
      <c r="AA543" s="345"/>
      <c r="AB543" s="352"/>
      <c r="AU543" s="353" t="s">
        <v>180</v>
      </c>
      <c r="AV543" s="353" t="s">
        <v>86</v>
      </c>
      <c r="AW543" s="119" t="s">
        <v>190</v>
      </c>
      <c r="AX543" s="119" t="s">
        <v>31</v>
      </c>
      <c r="AY543" s="119" t="s">
        <v>74</v>
      </c>
      <c r="AZ543" s="353" t="s">
        <v>172</v>
      </c>
    </row>
    <row r="544" spans="2:52" s="117" customFormat="1" ht="22.6" customHeight="1" x14ac:dyDescent="0.35">
      <c r="B544" s="325"/>
      <c r="C544" s="326"/>
      <c r="D544" s="326"/>
      <c r="E544" s="327" t="s">
        <v>5</v>
      </c>
      <c r="F544" s="328" t="s">
        <v>189</v>
      </c>
      <c r="G544" s="329"/>
      <c r="H544" s="329"/>
      <c r="I544" s="329"/>
      <c r="J544" s="326"/>
      <c r="K544" s="330">
        <v>197.02099999999999</v>
      </c>
      <c r="L544" s="326"/>
      <c r="M544" s="326"/>
      <c r="N544" s="326"/>
      <c r="O544" s="326"/>
      <c r="P544" s="326"/>
      <c r="Q544" s="326"/>
      <c r="S544" s="331"/>
      <c r="U544" s="332"/>
      <c r="V544" s="326"/>
      <c r="W544" s="326"/>
      <c r="X544" s="326"/>
      <c r="Y544" s="326"/>
      <c r="Z544" s="326"/>
      <c r="AA544" s="326"/>
      <c r="AB544" s="333"/>
      <c r="AU544" s="334" t="s">
        <v>180</v>
      </c>
      <c r="AV544" s="334" t="s">
        <v>86</v>
      </c>
      <c r="AW544" s="117" t="s">
        <v>177</v>
      </c>
      <c r="AX544" s="117" t="s">
        <v>31</v>
      </c>
      <c r="AY544" s="117" t="s">
        <v>81</v>
      </c>
      <c r="AZ544" s="334" t="s">
        <v>172</v>
      </c>
    </row>
    <row r="545" spans="2:66" s="112" customFormat="1" ht="31.6" customHeight="1" x14ac:dyDescent="0.35">
      <c r="B545" s="187"/>
      <c r="C545" s="288" t="s">
        <v>609</v>
      </c>
      <c r="D545" s="288" t="s">
        <v>173</v>
      </c>
      <c r="E545" s="289" t="s">
        <v>610</v>
      </c>
      <c r="F545" s="290" t="s">
        <v>611</v>
      </c>
      <c r="G545" s="290"/>
      <c r="H545" s="290"/>
      <c r="I545" s="290"/>
      <c r="J545" s="291" t="s">
        <v>176</v>
      </c>
      <c r="K545" s="292">
        <v>461.173</v>
      </c>
      <c r="L545" s="293"/>
      <c r="M545" s="293"/>
      <c r="N545" s="294">
        <f>ROUND(L545*K545,2)</f>
        <v>0</v>
      </c>
      <c r="O545" s="294"/>
      <c r="P545" s="294"/>
      <c r="Q545" s="294"/>
      <c r="R545" s="114" t="s">
        <v>2286</v>
      </c>
      <c r="S545" s="192"/>
      <c r="U545" s="295" t="s">
        <v>5</v>
      </c>
      <c r="V545" s="300" t="s">
        <v>39</v>
      </c>
      <c r="W545" s="301">
        <v>0.19</v>
      </c>
      <c r="X545" s="301">
        <f>W545*K545</f>
        <v>87.622870000000006</v>
      </c>
      <c r="Y545" s="301">
        <v>5.7000000000000002E-3</v>
      </c>
      <c r="Z545" s="301">
        <f>Y545*K545</f>
        <v>2.6286860999999999</v>
      </c>
      <c r="AA545" s="301">
        <v>0</v>
      </c>
      <c r="AB545" s="302">
        <f>AA545*K545</f>
        <v>0</v>
      </c>
      <c r="AS545" s="172" t="s">
        <v>177</v>
      </c>
      <c r="AU545" s="172" t="s">
        <v>173</v>
      </c>
      <c r="AV545" s="172" t="s">
        <v>86</v>
      </c>
      <c r="AZ545" s="172" t="s">
        <v>172</v>
      </c>
      <c r="BF545" s="299">
        <f>IF(V545="základní",N545,0)</f>
        <v>0</v>
      </c>
      <c r="BG545" s="299">
        <f>IF(V545="snížená",N545,0)</f>
        <v>0</v>
      </c>
      <c r="BH545" s="299">
        <f>IF(V545="zákl. přenesená",N545,0)</f>
        <v>0</v>
      </c>
      <c r="BI545" s="299">
        <f>IF(V545="sníž. přenesená",N545,0)</f>
        <v>0</v>
      </c>
      <c r="BJ545" s="299">
        <f>IF(V545="nulová",N545,0)</f>
        <v>0</v>
      </c>
      <c r="BK545" s="172" t="s">
        <v>81</v>
      </c>
      <c r="BL545" s="299">
        <f>ROUND(L545*K545,2)</f>
        <v>0</v>
      </c>
      <c r="BM545" s="172" t="s">
        <v>177</v>
      </c>
      <c r="BN545" s="172" t="s">
        <v>612</v>
      </c>
    </row>
    <row r="546" spans="2:66" s="115" customFormat="1" ht="22.6" customHeight="1" x14ac:dyDescent="0.35">
      <c r="B546" s="303"/>
      <c r="C546" s="304"/>
      <c r="D546" s="304"/>
      <c r="E546" s="305" t="s">
        <v>5</v>
      </c>
      <c r="F546" s="306" t="s">
        <v>235</v>
      </c>
      <c r="G546" s="307"/>
      <c r="H546" s="307"/>
      <c r="I546" s="307"/>
      <c r="J546" s="304"/>
      <c r="K546" s="308" t="s">
        <v>5</v>
      </c>
      <c r="L546" s="304"/>
      <c r="M546" s="304"/>
      <c r="N546" s="304"/>
      <c r="O546" s="304"/>
      <c r="P546" s="304"/>
      <c r="Q546" s="304"/>
      <c r="S546" s="309"/>
      <c r="U546" s="310"/>
      <c r="V546" s="304"/>
      <c r="W546" s="304"/>
      <c r="X546" s="304"/>
      <c r="Y546" s="304"/>
      <c r="Z546" s="304"/>
      <c r="AA546" s="304"/>
      <c r="AB546" s="311"/>
      <c r="AU546" s="312" t="s">
        <v>180</v>
      </c>
      <c r="AV546" s="312" t="s">
        <v>86</v>
      </c>
      <c r="AW546" s="115" t="s">
        <v>81</v>
      </c>
      <c r="AX546" s="115" t="s">
        <v>31</v>
      </c>
      <c r="AY546" s="115" t="s">
        <v>74</v>
      </c>
      <c r="AZ546" s="312" t="s">
        <v>172</v>
      </c>
    </row>
    <row r="547" spans="2:66" s="115" customFormat="1" ht="22.6" customHeight="1" x14ac:dyDescent="0.35">
      <c r="B547" s="303"/>
      <c r="C547" s="304"/>
      <c r="D547" s="304"/>
      <c r="E547" s="305" t="s">
        <v>5</v>
      </c>
      <c r="F547" s="313" t="s">
        <v>430</v>
      </c>
      <c r="G547" s="314"/>
      <c r="H547" s="314"/>
      <c r="I547" s="314"/>
      <c r="J547" s="304"/>
      <c r="K547" s="308" t="s">
        <v>5</v>
      </c>
      <c r="L547" s="304"/>
      <c r="M547" s="304"/>
      <c r="N547" s="304"/>
      <c r="O547" s="304"/>
      <c r="P547" s="304"/>
      <c r="Q547" s="304"/>
      <c r="S547" s="309"/>
      <c r="U547" s="310"/>
      <c r="V547" s="304"/>
      <c r="W547" s="304"/>
      <c r="X547" s="304"/>
      <c r="Y547" s="304"/>
      <c r="Z547" s="304"/>
      <c r="AA547" s="304"/>
      <c r="AB547" s="311"/>
      <c r="AU547" s="312" t="s">
        <v>180</v>
      </c>
      <c r="AV547" s="312" t="s">
        <v>86</v>
      </c>
      <c r="AW547" s="115" t="s">
        <v>81</v>
      </c>
      <c r="AX547" s="115" t="s">
        <v>31</v>
      </c>
      <c r="AY547" s="115" t="s">
        <v>74</v>
      </c>
      <c r="AZ547" s="312" t="s">
        <v>172</v>
      </c>
    </row>
    <row r="548" spans="2:66" s="116" customFormat="1" ht="22.6" customHeight="1" x14ac:dyDescent="0.35">
      <c r="B548" s="315"/>
      <c r="C548" s="316"/>
      <c r="D548" s="316"/>
      <c r="E548" s="317" t="s">
        <v>5</v>
      </c>
      <c r="F548" s="318" t="s">
        <v>613</v>
      </c>
      <c r="G548" s="319"/>
      <c r="H548" s="319"/>
      <c r="I548" s="319"/>
      <c r="J548" s="316"/>
      <c r="K548" s="320">
        <v>108.81</v>
      </c>
      <c r="L548" s="316"/>
      <c r="M548" s="316"/>
      <c r="N548" s="316"/>
      <c r="O548" s="316"/>
      <c r="P548" s="316"/>
      <c r="Q548" s="316"/>
      <c r="S548" s="321"/>
      <c r="U548" s="322"/>
      <c r="V548" s="316"/>
      <c r="W548" s="316"/>
      <c r="X548" s="316"/>
      <c r="Y548" s="316"/>
      <c r="Z548" s="316"/>
      <c r="AA548" s="316"/>
      <c r="AB548" s="323"/>
      <c r="AU548" s="324" t="s">
        <v>180</v>
      </c>
      <c r="AV548" s="324" t="s">
        <v>86</v>
      </c>
      <c r="AW548" s="116" t="s">
        <v>86</v>
      </c>
      <c r="AX548" s="116" t="s">
        <v>31</v>
      </c>
      <c r="AY548" s="116" t="s">
        <v>74</v>
      </c>
      <c r="AZ548" s="324" t="s">
        <v>172</v>
      </c>
    </row>
    <row r="549" spans="2:66" s="116" customFormat="1" ht="22.6" customHeight="1" x14ac:dyDescent="0.35">
      <c r="B549" s="315"/>
      <c r="C549" s="316"/>
      <c r="D549" s="316"/>
      <c r="E549" s="317" t="s">
        <v>5</v>
      </c>
      <c r="F549" s="318" t="s">
        <v>614</v>
      </c>
      <c r="G549" s="319"/>
      <c r="H549" s="319"/>
      <c r="I549" s="319"/>
      <c r="J549" s="316"/>
      <c r="K549" s="320">
        <v>-1.7729999999999999</v>
      </c>
      <c r="L549" s="316"/>
      <c r="M549" s="316"/>
      <c r="N549" s="316"/>
      <c r="O549" s="316"/>
      <c r="P549" s="316"/>
      <c r="Q549" s="316"/>
      <c r="S549" s="321"/>
      <c r="U549" s="322"/>
      <c r="V549" s="316"/>
      <c r="W549" s="316"/>
      <c r="X549" s="316"/>
      <c r="Y549" s="316"/>
      <c r="Z549" s="316"/>
      <c r="AA549" s="316"/>
      <c r="AB549" s="323"/>
      <c r="AU549" s="324" t="s">
        <v>180</v>
      </c>
      <c r="AV549" s="324" t="s">
        <v>86</v>
      </c>
      <c r="AW549" s="116" t="s">
        <v>86</v>
      </c>
      <c r="AX549" s="116" t="s">
        <v>31</v>
      </c>
      <c r="AY549" s="116" t="s">
        <v>74</v>
      </c>
      <c r="AZ549" s="324" t="s">
        <v>172</v>
      </c>
    </row>
    <row r="550" spans="2:66" s="116" customFormat="1" ht="22.6" customHeight="1" x14ac:dyDescent="0.35">
      <c r="B550" s="315"/>
      <c r="C550" s="316"/>
      <c r="D550" s="316"/>
      <c r="E550" s="317" t="s">
        <v>5</v>
      </c>
      <c r="F550" s="318" t="s">
        <v>615</v>
      </c>
      <c r="G550" s="319"/>
      <c r="H550" s="319"/>
      <c r="I550" s="319"/>
      <c r="J550" s="316"/>
      <c r="K550" s="320">
        <v>-15.997999999999999</v>
      </c>
      <c r="L550" s="316"/>
      <c r="M550" s="316"/>
      <c r="N550" s="316"/>
      <c r="O550" s="316"/>
      <c r="P550" s="316"/>
      <c r="Q550" s="316"/>
      <c r="S550" s="321"/>
      <c r="U550" s="322"/>
      <c r="V550" s="316"/>
      <c r="W550" s="316"/>
      <c r="X550" s="316"/>
      <c r="Y550" s="316"/>
      <c r="Z550" s="316"/>
      <c r="AA550" s="316"/>
      <c r="AB550" s="323"/>
      <c r="AU550" s="324" t="s">
        <v>180</v>
      </c>
      <c r="AV550" s="324" t="s">
        <v>86</v>
      </c>
      <c r="AW550" s="116" t="s">
        <v>86</v>
      </c>
      <c r="AX550" s="116" t="s">
        <v>31</v>
      </c>
      <c r="AY550" s="116" t="s">
        <v>74</v>
      </c>
      <c r="AZ550" s="324" t="s">
        <v>172</v>
      </c>
    </row>
    <row r="551" spans="2:66" s="116" customFormat="1" ht="31.6" customHeight="1" x14ac:dyDescent="0.35">
      <c r="B551" s="315"/>
      <c r="C551" s="316"/>
      <c r="D551" s="316"/>
      <c r="E551" s="317" t="s">
        <v>5</v>
      </c>
      <c r="F551" s="318" t="s">
        <v>616</v>
      </c>
      <c r="G551" s="319"/>
      <c r="H551" s="319"/>
      <c r="I551" s="319"/>
      <c r="J551" s="316"/>
      <c r="K551" s="320">
        <v>-29.297999999999998</v>
      </c>
      <c r="L551" s="316"/>
      <c r="M551" s="316"/>
      <c r="N551" s="316"/>
      <c r="O551" s="316"/>
      <c r="P551" s="316"/>
      <c r="Q551" s="316"/>
      <c r="S551" s="321"/>
      <c r="U551" s="322"/>
      <c r="V551" s="316"/>
      <c r="W551" s="316"/>
      <c r="X551" s="316"/>
      <c r="Y551" s="316"/>
      <c r="Z551" s="316"/>
      <c r="AA551" s="316"/>
      <c r="AB551" s="323"/>
      <c r="AU551" s="324" t="s">
        <v>180</v>
      </c>
      <c r="AV551" s="324" t="s">
        <v>86</v>
      </c>
      <c r="AW551" s="116" t="s">
        <v>86</v>
      </c>
      <c r="AX551" s="116" t="s">
        <v>31</v>
      </c>
      <c r="AY551" s="116" t="s">
        <v>74</v>
      </c>
      <c r="AZ551" s="324" t="s">
        <v>172</v>
      </c>
    </row>
    <row r="552" spans="2:66" s="119" customFormat="1" ht="22.6" customHeight="1" x14ac:dyDescent="0.35">
      <c r="B552" s="344"/>
      <c r="C552" s="345"/>
      <c r="D552" s="345"/>
      <c r="E552" s="346" t="s">
        <v>5</v>
      </c>
      <c r="F552" s="347" t="s">
        <v>250</v>
      </c>
      <c r="G552" s="348"/>
      <c r="H552" s="348"/>
      <c r="I552" s="348"/>
      <c r="J552" s="345"/>
      <c r="K552" s="349">
        <v>61.741</v>
      </c>
      <c r="L552" s="345"/>
      <c r="M552" s="345"/>
      <c r="N552" s="345"/>
      <c r="O552" s="345"/>
      <c r="P552" s="345"/>
      <c r="Q552" s="345"/>
      <c r="S552" s="350"/>
      <c r="U552" s="351"/>
      <c r="V552" s="345"/>
      <c r="W552" s="345"/>
      <c r="X552" s="345"/>
      <c r="Y552" s="345"/>
      <c r="Z552" s="345"/>
      <c r="AA552" s="345"/>
      <c r="AB552" s="352"/>
      <c r="AU552" s="353" t="s">
        <v>180</v>
      </c>
      <c r="AV552" s="353" t="s">
        <v>86</v>
      </c>
      <c r="AW552" s="119" t="s">
        <v>190</v>
      </c>
      <c r="AX552" s="119" t="s">
        <v>31</v>
      </c>
      <c r="AY552" s="119" t="s">
        <v>74</v>
      </c>
      <c r="AZ552" s="353" t="s">
        <v>172</v>
      </c>
    </row>
    <row r="553" spans="2:66" s="116" customFormat="1" ht="22.6" customHeight="1" x14ac:dyDescent="0.35">
      <c r="B553" s="315"/>
      <c r="C553" s="316"/>
      <c r="D553" s="316"/>
      <c r="E553" s="317" t="s">
        <v>5</v>
      </c>
      <c r="F553" s="318" t="s">
        <v>617</v>
      </c>
      <c r="G553" s="319"/>
      <c r="H553" s="319"/>
      <c r="I553" s="319"/>
      <c r="J553" s="316"/>
      <c r="K553" s="320">
        <v>113.026</v>
      </c>
      <c r="L553" s="316"/>
      <c r="M553" s="316"/>
      <c r="N553" s="316"/>
      <c r="O553" s="316"/>
      <c r="P553" s="316"/>
      <c r="Q553" s="316"/>
      <c r="S553" s="321"/>
      <c r="U553" s="322"/>
      <c r="V553" s="316"/>
      <c r="W553" s="316"/>
      <c r="X553" s="316"/>
      <c r="Y553" s="316"/>
      <c r="Z553" s="316"/>
      <c r="AA553" s="316"/>
      <c r="AB553" s="323"/>
      <c r="AU553" s="324" t="s">
        <v>180</v>
      </c>
      <c r="AV553" s="324" t="s">
        <v>86</v>
      </c>
      <c r="AW553" s="116" t="s">
        <v>86</v>
      </c>
      <c r="AX553" s="116" t="s">
        <v>31</v>
      </c>
      <c r="AY553" s="116" t="s">
        <v>74</v>
      </c>
      <c r="AZ553" s="324" t="s">
        <v>172</v>
      </c>
    </row>
    <row r="554" spans="2:66" s="116" customFormat="1" ht="22.6" customHeight="1" x14ac:dyDescent="0.35">
      <c r="B554" s="315"/>
      <c r="C554" s="316"/>
      <c r="D554" s="316"/>
      <c r="E554" s="317" t="s">
        <v>5</v>
      </c>
      <c r="F554" s="318" t="s">
        <v>618</v>
      </c>
      <c r="G554" s="319"/>
      <c r="H554" s="319"/>
      <c r="I554" s="319"/>
      <c r="J554" s="316"/>
      <c r="K554" s="320">
        <v>-15.926</v>
      </c>
      <c r="L554" s="316"/>
      <c r="M554" s="316"/>
      <c r="N554" s="316"/>
      <c r="O554" s="316"/>
      <c r="P554" s="316"/>
      <c r="Q554" s="316"/>
      <c r="S554" s="321"/>
      <c r="U554" s="322"/>
      <c r="V554" s="316"/>
      <c r="W554" s="316"/>
      <c r="X554" s="316"/>
      <c r="Y554" s="316"/>
      <c r="Z554" s="316"/>
      <c r="AA554" s="316"/>
      <c r="AB554" s="323"/>
      <c r="AU554" s="324" t="s">
        <v>180</v>
      </c>
      <c r="AV554" s="324" t="s">
        <v>86</v>
      </c>
      <c r="AW554" s="116" t="s">
        <v>86</v>
      </c>
      <c r="AX554" s="116" t="s">
        <v>31</v>
      </c>
      <c r="AY554" s="116" t="s">
        <v>74</v>
      </c>
      <c r="AZ554" s="324" t="s">
        <v>172</v>
      </c>
    </row>
    <row r="555" spans="2:66" s="116" customFormat="1" ht="22.6" customHeight="1" x14ac:dyDescent="0.35">
      <c r="B555" s="315"/>
      <c r="C555" s="316"/>
      <c r="D555" s="316"/>
      <c r="E555" s="317" t="s">
        <v>5</v>
      </c>
      <c r="F555" s="318" t="s">
        <v>619</v>
      </c>
      <c r="G555" s="319"/>
      <c r="H555" s="319"/>
      <c r="I555" s="319"/>
      <c r="J555" s="316"/>
      <c r="K555" s="320">
        <v>-3.2480000000000002</v>
      </c>
      <c r="L555" s="316"/>
      <c r="M555" s="316"/>
      <c r="N555" s="316"/>
      <c r="O555" s="316"/>
      <c r="P555" s="316"/>
      <c r="Q555" s="316"/>
      <c r="S555" s="321"/>
      <c r="U555" s="322"/>
      <c r="V555" s="316"/>
      <c r="W555" s="316"/>
      <c r="X555" s="316"/>
      <c r="Y555" s="316"/>
      <c r="Z555" s="316"/>
      <c r="AA555" s="316"/>
      <c r="AB555" s="323"/>
      <c r="AU555" s="324" t="s">
        <v>180</v>
      </c>
      <c r="AV555" s="324" t="s">
        <v>86</v>
      </c>
      <c r="AW555" s="116" t="s">
        <v>86</v>
      </c>
      <c r="AX555" s="116" t="s">
        <v>31</v>
      </c>
      <c r="AY555" s="116" t="s">
        <v>74</v>
      </c>
      <c r="AZ555" s="324" t="s">
        <v>172</v>
      </c>
    </row>
    <row r="556" spans="2:66" s="116" customFormat="1" ht="22.6" customHeight="1" x14ac:dyDescent="0.35">
      <c r="B556" s="315"/>
      <c r="C556" s="316"/>
      <c r="D556" s="316"/>
      <c r="E556" s="317" t="s">
        <v>5</v>
      </c>
      <c r="F556" s="318" t="s">
        <v>620</v>
      </c>
      <c r="G556" s="319"/>
      <c r="H556" s="319"/>
      <c r="I556" s="319"/>
      <c r="J556" s="316"/>
      <c r="K556" s="320">
        <v>-2.8889999999999998</v>
      </c>
      <c r="L556" s="316"/>
      <c r="M556" s="316"/>
      <c r="N556" s="316"/>
      <c r="O556" s="316"/>
      <c r="P556" s="316"/>
      <c r="Q556" s="316"/>
      <c r="S556" s="321"/>
      <c r="U556" s="322"/>
      <c r="V556" s="316"/>
      <c r="W556" s="316"/>
      <c r="X556" s="316"/>
      <c r="Y556" s="316"/>
      <c r="Z556" s="316"/>
      <c r="AA556" s="316"/>
      <c r="AB556" s="323"/>
      <c r="AU556" s="324" t="s">
        <v>180</v>
      </c>
      <c r="AV556" s="324" t="s">
        <v>86</v>
      </c>
      <c r="AW556" s="116" t="s">
        <v>86</v>
      </c>
      <c r="AX556" s="116" t="s">
        <v>31</v>
      </c>
      <c r="AY556" s="116" t="s">
        <v>74</v>
      </c>
      <c r="AZ556" s="324" t="s">
        <v>172</v>
      </c>
    </row>
    <row r="557" spans="2:66" s="116" customFormat="1" ht="22.6" customHeight="1" x14ac:dyDescent="0.35">
      <c r="B557" s="315"/>
      <c r="C557" s="316"/>
      <c r="D557" s="316"/>
      <c r="E557" s="317" t="s">
        <v>5</v>
      </c>
      <c r="F557" s="318" t="s">
        <v>621</v>
      </c>
      <c r="G557" s="319"/>
      <c r="H557" s="319"/>
      <c r="I557" s="319"/>
      <c r="J557" s="316"/>
      <c r="K557" s="320">
        <v>-10.528</v>
      </c>
      <c r="L557" s="316"/>
      <c r="M557" s="316"/>
      <c r="N557" s="316"/>
      <c r="O557" s="316"/>
      <c r="P557" s="316"/>
      <c r="Q557" s="316"/>
      <c r="S557" s="321"/>
      <c r="U557" s="322"/>
      <c r="V557" s="316"/>
      <c r="W557" s="316"/>
      <c r="X557" s="316"/>
      <c r="Y557" s="316"/>
      <c r="Z557" s="316"/>
      <c r="AA557" s="316"/>
      <c r="AB557" s="323"/>
      <c r="AU557" s="324" t="s">
        <v>180</v>
      </c>
      <c r="AV557" s="324" t="s">
        <v>86</v>
      </c>
      <c r="AW557" s="116" t="s">
        <v>86</v>
      </c>
      <c r="AX557" s="116" t="s">
        <v>31</v>
      </c>
      <c r="AY557" s="116" t="s">
        <v>74</v>
      </c>
      <c r="AZ557" s="324" t="s">
        <v>172</v>
      </c>
    </row>
    <row r="558" spans="2:66" s="116" customFormat="1" ht="22.6" customHeight="1" x14ac:dyDescent="0.35">
      <c r="B558" s="315"/>
      <c r="C558" s="316"/>
      <c r="D558" s="316"/>
      <c r="E558" s="317" t="s">
        <v>5</v>
      </c>
      <c r="F558" s="318" t="s">
        <v>622</v>
      </c>
      <c r="G558" s="319"/>
      <c r="H558" s="319"/>
      <c r="I558" s="319"/>
      <c r="J558" s="316"/>
      <c r="K558" s="320">
        <v>-1.8</v>
      </c>
      <c r="L558" s="316"/>
      <c r="M558" s="316"/>
      <c r="N558" s="316"/>
      <c r="O558" s="316"/>
      <c r="P558" s="316"/>
      <c r="Q558" s="316"/>
      <c r="S558" s="321"/>
      <c r="U558" s="322"/>
      <c r="V558" s="316"/>
      <c r="W558" s="316"/>
      <c r="X558" s="316"/>
      <c r="Y558" s="316"/>
      <c r="Z558" s="316"/>
      <c r="AA558" s="316"/>
      <c r="AB558" s="323"/>
      <c r="AU558" s="324" t="s">
        <v>180</v>
      </c>
      <c r="AV558" s="324" t="s">
        <v>86</v>
      </c>
      <c r="AW558" s="116" t="s">
        <v>86</v>
      </c>
      <c r="AX558" s="116" t="s">
        <v>31</v>
      </c>
      <c r="AY558" s="116" t="s">
        <v>74</v>
      </c>
      <c r="AZ558" s="324" t="s">
        <v>172</v>
      </c>
    </row>
    <row r="559" spans="2:66" s="119" customFormat="1" ht="22.6" customHeight="1" x14ac:dyDescent="0.35">
      <c r="B559" s="344"/>
      <c r="C559" s="345"/>
      <c r="D559" s="345"/>
      <c r="E559" s="346" t="s">
        <v>5</v>
      </c>
      <c r="F559" s="347" t="s">
        <v>250</v>
      </c>
      <c r="G559" s="348"/>
      <c r="H559" s="348"/>
      <c r="I559" s="348"/>
      <c r="J559" s="345"/>
      <c r="K559" s="349">
        <v>78.635000000000005</v>
      </c>
      <c r="L559" s="345"/>
      <c r="M559" s="345"/>
      <c r="N559" s="345"/>
      <c r="O559" s="345"/>
      <c r="P559" s="345"/>
      <c r="Q559" s="345"/>
      <c r="S559" s="350"/>
      <c r="U559" s="351"/>
      <c r="V559" s="345"/>
      <c r="W559" s="345"/>
      <c r="X559" s="345"/>
      <c r="Y559" s="345"/>
      <c r="Z559" s="345"/>
      <c r="AA559" s="345"/>
      <c r="AB559" s="352"/>
      <c r="AU559" s="353" t="s">
        <v>180</v>
      </c>
      <c r="AV559" s="353" t="s">
        <v>86</v>
      </c>
      <c r="AW559" s="119" t="s">
        <v>190</v>
      </c>
      <c r="AX559" s="119" t="s">
        <v>31</v>
      </c>
      <c r="AY559" s="119" t="s">
        <v>74</v>
      </c>
      <c r="AZ559" s="353" t="s">
        <v>172</v>
      </c>
    </row>
    <row r="560" spans="2:66" s="116" customFormat="1" ht="22.6" customHeight="1" x14ac:dyDescent="0.35">
      <c r="B560" s="315"/>
      <c r="C560" s="316"/>
      <c r="D560" s="316"/>
      <c r="E560" s="317" t="s">
        <v>5</v>
      </c>
      <c r="F560" s="318" t="s">
        <v>623</v>
      </c>
      <c r="G560" s="319"/>
      <c r="H560" s="319"/>
      <c r="I560" s="319"/>
      <c r="J560" s="316"/>
      <c r="K560" s="320">
        <v>37.200000000000003</v>
      </c>
      <c r="L560" s="316"/>
      <c r="M560" s="316"/>
      <c r="N560" s="316"/>
      <c r="O560" s="316"/>
      <c r="P560" s="316"/>
      <c r="Q560" s="316"/>
      <c r="S560" s="321"/>
      <c r="U560" s="322"/>
      <c r="V560" s="316"/>
      <c r="W560" s="316"/>
      <c r="X560" s="316"/>
      <c r="Y560" s="316"/>
      <c r="Z560" s="316"/>
      <c r="AA560" s="316"/>
      <c r="AB560" s="323"/>
      <c r="AU560" s="324" t="s">
        <v>180</v>
      </c>
      <c r="AV560" s="324" t="s">
        <v>86</v>
      </c>
      <c r="AW560" s="116" t="s">
        <v>86</v>
      </c>
      <c r="AX560" s="116" t="s">
        <v>31</v>
      </c>
      <c r="AY560" s="116" t="s">
        <v>74</v>
      </c>
      <c r="AZ560" s="324" t="s">
        <v>172</v>
      </c>
    </row>
    <row r="561" spans="2:52" s="116" customFormat="1" ht="22.6" customHeight="1" x14ac:dyDescent="0.35">
      <c r="B561" s="315"/>
      <c r="C561" s="316"/>
      <c r="D561" s="316"/>
      <c r="E561" s="317" t="s">
        <v>5</v>
      </c>
      <c r="F561" s="318" t="s">
        <v>624</v>
      </c>
      <c r="G561" s="319"/>
      <c r="H561" s="319"/>
      <c r="I561" s="319"/>
      <c r="J561" s="316"/>
      <c r="K561" s="320">
        <v>-1.7729999999999999</v>
      </c>
      <c r="L561" s="316"/>
      <c r="M561" s="316"/>
      <c r="N561" s="316"/>
      <c r="O561" s="316"/>
      <c r="P561" s="316"/>
      <c r="Q561" s="316"/>
      <c r="S561" s="321"/>
      <c r="U561" s="322"/>
      <c r="V561" s="316"/>
      <c r="W561" s="316"/>
      <c r="X561" s="316"/>
      <c r="Y561" s="316"/>
      <c r="Z561" s="316"/>
      <c r="AA561" s="316"/>
      <c r="AB561" s="323"/>
      <c r="AU561" s="324" t="s">
        <v>180</v>
      </c>
      <c r="AV561" s="324" t="s">
        <v>86</v>
      </c>
      <c r="AW561" s="116" t="s">
        <v>86</v>
      </c>
      <c r="AX561" s="116" t="s">
        <v>31</v>
      </c>
      <c r="AY561" s="116" t="s">
        <v>74</v>
      </c>
      <c r="AZ561" s="324" t="s">
        <v>172</v>
      </c>
    </row>
    <row r="562" spans="2:52" s="116" customFormat="1" ht="22.6" customHeight="1" x14ac:dyDescent="0.35">
      <c r="B562" s="315"/>
      <c r="C562" s="316"/>
      <c r="D562" s="316"/>
      <c r="E562" s="317" t="s">
        <v>5</v>
      </c>
      <c r="F562" s="318" t="s">
        <v>625</v>
      </c>
      <c r="G562" s="319"/>
      <c r="H562" s="319"/>
      <c r="I562" s="319"/>
      <c r="J562" s="316"/>
      <c r="K562" s="320">
        <v>-2.9340000000000002</v>
      </c>
      <c r="L562" s="316"/>
      <c r="M562" s="316"/>
      <c r="N562" s="316"/>
      <c r="O562" s="316"/>
      <c r="P562" s="316"/>
      <c r="Q562" s="316"/>
      <c r="S562" s="321"/>
      <c r="U562" s="322"/>
      <c r="V562" s="316"/>
      <c r="W562" s="316"/>
      <c r="X562" s="316"/>
      <c r="Y562" s="316"/>
      <c r="Z562" s="316"/>
      <c r="AA562" s="316"/>
      <c r="AB562" s="323"/>
      <c r="AU562" s="324" t="s">
        <v>180</v>
      </c>
      <c r="AV562" s="324" t="s">
        <v>86</v>
      </c>
      <c r="AW562" s="116" t="s">
        <v>86</v>
      </c>
      <c r="AX562" s="116" t="s">
        <v>31</v>
      </c>
      <c r="AY562" s="116" t="s">
        <v>74</v>
      </c>
      <c r="AZ562" s="324" t="s">
        <v>172</v>
      </c>
    </row>
    <row r="563" spans="2:52" s="116" customFormat="1" ht="22.6" customHeight="1" x14ac:dyDescent="0.35">
      <c r="B563" s="315"/>
      <c r="C563" s="316"/>
      <c r="D563" s="316"/>
      <c r="E563" s="317" t="s">
        <v>5</v>
      </c>
      <c r="F563" s="318" t="s">
        <v>626</v>
      </c>
      <c r="G563" s="319"/>
      <c r="H563" s="319"/>
      <c r="I563" s="319"/>
      <c r="J563" s="316"/>
      <c r="K563" s="320">
        <v>-3.266</v>
      </c>
      <c r="L563" s="316"/>
      <c r="M563" s="316"/>
      <c r="N563" s="316"/>
      <c r="O563" s="316"/>
      <c r="P563" s="316"/>
      <c r="Q563" s="316"/>
      <c r="S563" s="321"/>
      <c r="U563" s="322"/>
      <c r="V563" s="316"/>
      <c r="W563" s="316"/>
      <c r="X563" s="316"/>
      <c r="Y563" s="316"/>
      <c r="Z563" s="316"/>
      <c r="AA563" s="316"/>
      <c r="AB563" s="323"/>
      <c r="AU563" s="324" t="s">
        <v>180</v>
      </c>
      <c r="AV563" s="324" t="s">
        <v>86</v>
      </c>
      <c r="AW563" s="116" t="s">
        <v>86</v>
      </c>
      <c r="AX563" s="116" t="s">
        <v>31</v>
      </c>
      <c r="AY563" s="116" t="s">
        <v>74</v>
      </c>
      <c r="AZ563" s="324" t="s">
        <v>172</v>
      </c>
    </row>
    <row r="564" spans="2:52" s="119" customFormat="1" ht="22.6" customHeight="1" x14ac:dyDescent="0.35">
      <c r="B564" s="344"/>
      <c r="C564" s="345"/>
      <c r="D564" s="345"/>
      <c r="E564" s="346" t="s">
        <v>5</v>
      </c>
      <c r="F564" s="347" t="s">
        <v>250</v>
      </c>
      <c r="G564" s="348"/>
      <c r="H564" s="348"/>
      <c r="I564" s="348"/>
      <c r="J564" s="345"/>
      <c r="K564" s="349">
        <v>29.227</v>
      </c>
      <c r="L564" s="345"/>
      <c r="M564" s="345"/>
      <c r="N564" s="345"/>
      <c r="O564" s="345"/>
      <c r="P564" s="345"/>
      <c r="Q564" s="345"/>
      <c r="S564" s="350"/>
      <c r="U564" s="351"/>
      <c r="V564" s="345"/>
      <c r="W564" s="345"/>
      <c r="X564" s="345"/>
      <c r="Y564" s="345"/>
      <c r="Z564" s="345"/>
      <c r="AA564" s="345"/>
      <c r="AB564" s="352"/>
      <c r="AU564" s="353" t="s">
        <v>180</v>
      </c>
      <c r="AV564" s="353" t="s">
        <v>86</v>
      </c>
      <c r="AW564" s="119" t="s">
        <v>190</v>
      </c>
      <c r="AX564" s="119" t="s">
        <v>31</v>
      </c>
      <c r="AY564" s="119" t="s">
        <v>74</v>
      </c>
      <c r="AZ564" s="353" t="s">
        <v>172</v>
      </c>
    </row>
    <row r="565" spans="2:52" s="116" customFormat="1" ht="22.6" customHeight="1" x14ac:dyDescent="0.35">
      <c r="B565" s="315"/>
      <c r="C565" s="316"/>
      <c r="D565" s="316"/>
      <c r="E565" s="317" t="s">
        <v>5</v>
      </c>
      <c r="F565" s="318" t="s">
        <v>627</v>
      </c>
      <c r="G565" s="319"/>
      <c r="H565" s="319"/>
      <c r="I565" s="319"/>
      <c r="J565" s="316"/>
      <c r="K565" s="320">
        <v>27.358000000000001</v>
      </c>
      <c r="L565" s="316"/>
      <c r="M565" s="316"/>
      <c r="N565" s="316"/>
      <c r="O565" s="316"/>
      <c r="P565" s="316"/>
      <c r="Q565" s="316"/>
      <c r="S565" s="321"/>
      <c r="U565" s="322"/>
      <c r="V565" s="316"/>
      <c r="W565" s="316"/>
      <c r="X565" s="316"/>
      <c r="Y565" s="316"/>
      <c r="Z565" s="316"/>
      <c r="AA565" s="316"/>
      <c r="AB565" s="323"/>
      <c r="AU565" s="324" t="s">
        <v>180</v>
      </c>
      <c r="AV565" s="324" t="s">
        <v>86</v>
      </c>
      <c r="AW565" s="116" t="s">
        <v>86</v>
      </c>
      <c r="AX565" s="116" t="s">
        <v>31</v>
      </c>
      <c r="AY565" s="116" t="s">
        <v>74</v>
      </c>
      <c r="AZ565" s="324" t="s">
        <v>172</v>
      </c>
    </row>
    <row r="566" spans="2:52" s="116" customFormat="1" ht="22.6" customHeight="1" x14ac:dyDescent="0.35">
      <c r="B566" s="315"/>
      <c r="C566" s="316"/>
      <c r="D566" s="316"/>
      <c r="E566" s="317" t="s">
        <v>5</v>
      </c>
      <c r="F566" s="318" t="s">
        <v>624</v>
      </c>
      <c r="G566" s="319"/>
      <c r="H566" s="319"/>
      <c r="I566" s="319"/>
      <c r="J566" s="316"/>
      <c r="K566" s="320">
        <v>-1.7729999999999999</v>
      </c>
      <c r="L566" s="316"/>
      <c r="M566" s="316"/>
      <c r="N566" s="316"/>
      <c r="O566" s="316"/>
      <c r="P566" s="316"/>
      <c r="Q566" s="316"/>
      <c r="S566" s="321"/>
      <c r="U566" s="322"/>
      <c r="V566" s="316"/>
      <c r="W566" s="316"/>
      <c r="X566" s="316"/>
      <c r="Y566" s="316"/>
      <c r="Z566" s="316"/>
      <c r="AA566" s="316"/>
      <c r="AB566" s="323"/>
      <c r="AU566" s="324" t="s">
        <v>180</v>
      </c>
      <c r="AV566" s="324" t="s">
        <v>86</v>
      </c>
      <c r="AW566" s="116" t="s">
        <v>86</v>
      </c>
      <c r="AX566" s="116" t="s">
        <v>31</v>
      </c>
      <c r="AY566" s="116" t="s">
        <v>74</v>
      </c>
      <c r="AZ566" s="324" t="s">
        <v>172</v>
      </c>
    </row>
    <row r="567" spans="2:52" s="116" customFormat="1" ht="22.6" customHeight="1" x14ac:dyDescent="0.35">
      <c r="B567" s="315"/>
      <c r="C567" s="316"/>
      <c r="D567" s="316"/>
      <c r="E567" s="317" t="s">
        <v>5</v>
      </c>
      <c r="F567" s="318" t="s">
        <v>628</v>
      </c>
      <c r="G567" s="319"/>
      <c r="H567" s="319"/>
      <c r="I567" s="319"/>
      <c r="J567" s="316"/>
      <c r="K567" s="320">
        <v>-5.2640000000000002</v>
      </c>
      <c r="L567" s="316"/>
      <c r="M567" s="316"/>
      <c r="N567" s="316"/>
      <c r="O567" s="316"/>
      <c r="P567" s="316"/>
      <c r="Q567" s="316"/>
      <c r="S567" s="321"/>
      <c r="U567" s="322"/>
      <c r="V567" s="316"/>
      <c r="W567" s="316"/>
      <c r="X567" s="316"/>
      <c r="Y567" s="316"/>
      <c r="Z567" s="316"/>
      <c r="AA567" s="316"/>
      <c r="AB567" s="323"/>
      <c r="AU567" s="324" t="s">
        <v>180</v>
      </c>
      <c r="AV567" s="324" t="s">
        <v>86</v>
      </c>
      <c r="AW567" s="116" t="s">
        <v>86</v>
      </c>
      <c r="AX567" s="116" t="s">
        <v>31</v>
      </c>
      <c r="AY567" s="116" t="s">
        <v>74</v>
      </c>
      <c r="AZ567" s="324" t="s">
        <v>172</v>
      </c>
    </row>
    <row r="568" spans="2:52" s="119" customFormat="1" ht="22.6" customHeight="1" x14ac:dyDescent="0.35">
      <c r="B568" s="344"/>
      <c r="C568" s="345"/>
      <c r="D568" s="345"/>
      <c r="E568" s="346" t="s">
        <v>5</v>
      </c>
      <c r="F568" s="347" t="s">
        <v>250</v>
      </c>
      <c r="G568" s="348"/>
      <c r="H568" s="348"/>
      <c r="I568" s="348"/>
      <c r="J568" s="345"/>
      <c r="K568" s="349">
        <v>20.321000000000002</v>
      </c>
      <c r="L568" s="345"/>
      <c r="M568" s="345"/>
      <c r="N568" s="345"/>
      <c r="O568" s="345"/>
      <c r="P568" s="345"/>
      <c r="Q568" s="345"/>
      <c r="S568" s="350"/>
      <c r="U568" s="351"/>
      <c r="V568" s="345"/>
      <c r="W568" s="345"/>
      <c r="X568" s="345"/>
      <c r="Y568" s="345"/>
      <c r="Z568" s="345"/>
      <c r="AA568" s="345"/>
      <c r="AB568" s="352"/>
      <c r="AU568" s="353" t="s">
        <v>180</v>
      </c>
      <c r="AV568" s="353" t="s">
        <v>86</v>
      </c>
      <c r="AW568" s="119" t="s">
        <v>190</v>
      </c>
      <c r="AX568" s="119" t="s">
        <v>31</v>
      </c>
      <c r="AY568" s="119" t="s">
        <v>74</v>
      </c>
      <c r="AZ568" s="353" t="s">
        <v>172</v>
      </c>
    </row>
    <row r="569" spans="2:52" s="116" customFormat="1" ht="22.6" customHeight="1" x14ac:dyDescent="0.35">
      <c r="B569" s="315"/>
      <c r="C569" s="316"/>
      <c r="D569" s="316"/>
      <c r="E569" s="317" t="s">
        <v>5</v>
      </c>
      <c r="F569" s="318" t="s">
        <v>629</v>
      </c>
      <c r="G569" s="319"/>
      <c r="H569" s="319"/>
      <c r="I569" s="319"/>
      <c r="J569" s="316"/>
      <c r="K569" s="320">
        <v>75.33</v>
      </c>
      <c r="L569" s="316"/>
      <c r="M569" s="316"/>
      <c r="N569" s="316"/>
      <c r="O569" s="316"/>
      <c r="P569" s="316"/>
      <c r="Q569" s="316"/>
      <c r="S569" s="321"/>
      <c r="U569" s="322"/>
      <c r="V569" s="316"/>
      <c r="W569" s="316"/>
      <c r="X569" s="316"/>
      <c r="Y569" s="316"/>
      <c r="Z569" s="316"/>
      <c r="AA569" s="316"/>
      <c r="AB569" s="323"/>
      <c r="AU569" s="324" t="s">
        <v>180</v>
      </c>
      <c r="AV569" s="324" t="s">
        <v>86</v>
      </c>
      <c r="AW569" s="116" t="s">
        <v>86</v>
      </c>
      <c r="AX569" s="116" t="s">
        <v>31</v>
      </c>
      <c r="AY569" s="116" t="s">
        <v>74</v>
      </c>
      <c r="AZ569" s="324" t="s">
        <v>172</v>
      </c>
    </row>
    <row r="570" spans="2:52" s="116" customFormat="1" ht="22.6" customHeight="1" x14ac:dyDescent="0.35">
      <c r="B570" s="315"/>
      <c r="C570" s="316"/>
      <c r="D570" s="316"/>
      <c r="E570" s="317" t="s">
        <v>5</v>
      </c>
      <c r="F570" s="318" t="s">
        <v>624</v>
      </c>
      <c r="G570" s="319"/>
      <c r="H570" s="319"/>
      <c r="I570" s="319"/>
      <c r="J570" s="316"/>
      <c r="K570" s="320">
        <v>-1.7729999999999999</v>
      </c>
      <c r="L570" s="316"/>
      <c r="M570" s="316"/>
      <c r="N570" s="316"/>
      <c r="O570" s="316"/>
      <c r="P570" s="316"/>
      <c r="Q570" s="316"/>
      <c r="S570" s="321"/>
      <c r="U570" s="322"/>
      <c r="V570" s="316"/>
      <c r="W570" s="316"/>
      <c r="X570" s="316"/>
      <c r="Y570" s="316"/>
      <c r="Z570" s="316"/>
      <c r="AA570" s="316"/>
      <c r="AB570" s="323"/>
      <c r="AU570" s="324" t="s">
        <v>180</v>
      </c>
      <c r="AV570" s="324" t="s">
        <v>86</v>
      </c>
      <c r="AW570" s="116" t="s">
        <v>86</v>
      </c>
      <c r="AX570" s="116" t="s">
        <v>31</v>
      </c>
      <c r="AY570" s="116" t="s">
        <v>74</v>
      </c>
      <c r="AZ570" s="324" t="s">
        <v>172</v>
      </c>
    </row>
    <row r="571" spans="2:52" s="116" customFormat="1" ht="22.6" customHeight="1" x14ac:dyDescent="0.35">
      <c r="B571" s="315"/>
      <c r="C571" s="316"/>
      <c r="D571" s="316"/>
      <c r="E571" s="317" t="s">
        <v>5</v>
      </c>
      <c r="F571" s="318" t="s">
        <v>621</v>
      </c>
      <c r="G571" s="319"/>
      <c r="H571" s="319"/>
      <c r="I571" s="319"/>
      <c r="J571" s="316"/>
      <c r="K571" s="320">
        <v>-10.528</v>
      </c>
      <c r="L571" s="316"/>
      <c r="M571" s="316"/>
      <c r="N571" s="316"/>
      <c r="O571" s="316"/>
      <c r="P571" s="316"/>
      <c r="Q571" s="316"/>
      <c r="S571" s="321"/>
      <c r="U571" s="322"/>
      <c r="V571" s="316"/>
      <c r="W571" s="316"/>
      <c r="X571" s="316"/>
      <c r="Y571" s="316"/>
      <c r="Z571" s="316"/>
      <c r="AA571" s="316"/>
      <c r="AB571" s="323"/>
      <c r="AU571" s="324" t="s">
        <v>180</v>
      </c>
      <c r="AV571" s="324" t="s">
        <v>86</v>
      </c>
      <c r="AW571" s="116" t="s">
        <v>86</v>
      </c>
      <c r="AX571" s="116" t="s">
        <v>31</v>
      </c>
      <c r="AY571" s="116" t="s">
        <v>74</v>
      </c>
      <c r="AZ571" s="324" t="s">
        <v>172</v>
      </c>
    </row>
    <row r="572" spans="2:52" s="119" customFormat="1" ht="22.6" customHeight="1" x14ac:dyDescent="0.35">
      <c r="B572" s="344"/>
      <c r="C572" s="345"/>
      <c r="D572" s="345"/>
      <c r="E572" s="346" t="s">
        <v>5</v>
      </c>
      <c r="F572" s="347" t="s">
        <v>250</v>
      </c>
      <c r="G572" s="348"/>
      <c r="H572" s="348"/>
      <c r="I572" s="348"/>
      <c r="J572" s="345"/>
      <c r="K572" s="349">
        <v>63.029000000000003</v>
      </c>
      <c r="L572" s="345"/>
      <c r="M572" s="345"/>
      <c r="N572" s="345"/>
      <c r="O572" s="345"/>
      <c r="P572" s="345"/>
      <c r="Q572" s="345"/>
      <c r="S572" s="350"/>
      <c r="U572" s="351"/>
      <c r="V572" s="345"/>
      <c r="W572" s="345"/>
      <c r="X572" s="345"/>
      <c r="Y572" s="345"/>
      <c r="Z572" s="345"/>
      <c r="AA572" s="345"/>
      <c r="AB572" s="352"/>
      <c r="AU572" s="353" t="s">
        <v>180</v>
      </c>
      <c r="AV572" s="353" t="s">
        <v>86</v>
      </c>
      <c r="AW572" s="119" t="s">
        <v>190</v>
      </c>
      <c r="AX572" s="119" t="s">
        <v>31</v>
      </c>
      <c r="AY572" s="119" t="s">
        <v>74</v>
      </c>
      <c r="AZ572" s="353" t="s">
        <v>172</v>
      </c>
    </row>
    <row r="573" spans="2:52" s="116" customFormat="1" ht="22.6" customHeight="1" x14ac:dyDescent="0.35">
      <c r="B573" s="315"/>
      <c r="C573" s="316"/>
      <c r="D573" s="316"/>
      <c r="E573" s="317" t="s">
        <v>5</v>
      </c>
      <c r="F573" s="318" t="s">
        <v>630</v>
      </c>
      <c r="G573" s="319"/>
      <c r="H573" s="319"/>
      <c r="I573" s="319"/>
      <c r="J573" s="316"/>
      <c r="K573" s="320">
        <v>39.122</v>
      </c>
      <c r="L573" s="316"/>
      <c r="M573" s="316"/>
      <c r="N573" s="316"/>
      <c r="O573" s="316"/>
      <c r="P573" s="316"/>
      <c r="Q573" s="316"/>
      <c r="S573" s="321"/>
      <c r="U573" s="322"/>
      <c r="V573" s="316"/>
      <c r="W573" s="316"/>
      <c r="X573" s="316"/>
      <c r="Y573" s="316"/>
      <c r="Z573" s="316"/>
      <c r="AA573" s="316"/>
      <c r="AB573" s="323"/>
      <c r="AU573" s="324" t="s">
        <v>180</v>
      </c>
      <c r="AV573" s="324" t="s">
        <v>86</v>
      </c>
      <c r="AW573" s="116" t="s">
        <v>86</v>
      </c>
      <c r="AX573" s="116" t="s">
        <v>31</v>
      </c>
      <c r="AY573" s="116" t="s">
        <v>74</v>
      </c>
      <c r="AZ573" s="324" t="s">
        <v>172</v>
      </c>
    </row>
    <row r="574" spans="2:52" s="116" customFormat="1" ht="22.6" customHeight="1" x14ac:dyDescent="0.35">
      <c r="B574" s="315"/>
      <c r="C574" s="316"/>
      <c r="D574" s="316"/>
      <c r="E574" s="317" t="s">
        <v>5</v>
      </c>
      <c r="F574" s="318" t="s">
        <v>631</v>
      </c>
      <c r="G574" s="319"/>
      <c r="H574" s="319"/>
      <c r="I574" s="319"/>
      <c r="J574" s="316"/>
      <c r="K574" s="320">
        <v>-1.5760000000000001</v>
      </c>
      <c r="L574" s="316"/>
      <c r="M574" s="316"/>
      <c r="N574" s="316"/>
      <c r="O574" s="316"/>
      <c r="P574" s="316"/>
      <c r="Q574" s="316"/>
      <c r="S574" s="321"/>
      <c r="U574" s="322"/>
      <c r="V574" s="316"/>
      <c r="W574" s="316"/>
      <c r="X574" s="316"/>
      <c r="Y574" s="316"/>
      <c r="Z574" s="316"/>
      <c r="AA574" s="316"/>
      <c r="AB574" s="323"/>
      <c r="AU574" s="324" t="s">
        <v>180</v>
      </c>
      <c r="AV574" s="324" t="s">
        <v>86</v>
      </c>
      <c r="AW574" s="116" t="s">
        <v>86</v>
      </c>
      <c r="AX574" s="116" t="s">
        <v>31</v>
      </c>
      <c r="AY574" s="116" t="s">
        <v>74</v>
      </c>
      <c r="AZ574" s="324" t="s">
        <v>172</v>
      </c>
    </row>
    <row r="575" spans="2:52" s="119" customFormat="1" ht="22.6" customHeight="1" x14ac:dyDescent="0.35">
      <c r="B575" s="344"/>
      <c r="C575" s="345"/>
      <c r="D575" s="345"/>
      <c r="E575" s="346" t="s">
        <v>5</v>
      </c>
      <c r="F575" s="347" t="s">
        <v>250</v>
      </c>
      <c r="G575" s="348"/>
      <c r="H575" s="348"/>
      <c r="I575" s="348"/>
      <c r="J575" s="345"/>
      <c r="K575" s="349">
        <v>37.545999999999999</v>
      </c>
      <c r="L575" s="345"/>
      <c r="M575" s="345"/>
      <c r="N575" s="345"/>
      <c r="O575" s="345"/>
      <c r="P575" s="345"/>
      <c r="Q575" s="345"/>
      <c r="S575" s="350"/>
      <c r="U575" s="351"/>
      <c r="V575" s="345"/>
      <c r="W575" s="345"/>
      <c r="X575" s="345"/>
      <c r="Y575" s="345"/>
      <c r="Z575" s="345"/>
      <c r="AA575" s="345"/>
      <c r="AB575" s="352"/>
      <c r="AU575" s="353" t="s">
        <v>180</v>
      </c>
      <c r="AV575" s="353" t="s">
        <v>86</v>
      </c>
      <c r="AW575" s="119" t="s">
        <v>190</v>
      </c>
      <c r="AX575" s="119" t="s">
        <v>31</v>
      </c>
      <c r="AY575" s="119" t="s">
        <v>74</v>
      </c>
      <c r="AZ575" s="353" t="s">
        <v>172</v>
      </c>
    </row>
    <row r="576" spans="2:52" s="116" customFormat="1" ht="31.6" customHeight="1" x14ac:dyDescent="0.35">
      <c r="B576" s="315"/>
      <c r="C576" s="316"/>
      <c r="D576" s="316"/>
      <c r="E576" s="317" t="s">
        <v>5</v>
      </c>
      <c r="F576" s="318" t="s">
        <v>632</v>
      </c>
      <c r="G576" s="319"/>
      <c r="H576" s="319"/>
      <c r="I576" s="319"/>
      <c r="J576" s="316"/>
      <c r="K576" s="320">
        <v>4.29</v>
      </c>
      <c r="L576" s="316"/>
      <c r="M576" s="316"/>
      <c r="N576" s="316"/>
      <c r="O576" s="316"/>
      <c r="P576" s="316"/>
      <c r="Q576" s="316"/>
      <c r="S576" s="321"/>
      <c r="U576" s="322"/>
      <c r="V576" s="316"/>
      <c r="W576" s="316"/>
      <c r="X576" s="316"/>
      <c r="Y576" s="316"/>
      <c r="Z576" s="316"/>
      <c r="AA576" s="316"/>
      <c r="AB576" s="323"/>
      <c r="AU576" s="324" t="s">
        <v>180</v>
      </c>
      <c r="AV576" s="324" t="s">
        <v>86</v>
      </c>
      <c r="AW576" s="116" t="s">
        <v>86</v>
      </c>
      <c r="AX576" s="116" t="s">
        <v>31</v>
      </c>
      <c r="AY576" s="116" t="s">
        <v>74</v>
      </c>
      <c r="AZ576" s="324" t="s">
        <v>172</v>
      </c>
    </row>
    <row r="577" spans="2:52" s="116" customFormat="1" ht="22.6" customHeight="1" x14ac:dyDescent="0.35">
      <c r="B577" s="315"/>
      <c r="C577" s="316"/>
      <c r="D577" s="316"/>
      <c r="E577" s="317" t="s">
        <v>5</v>
      </c>
      <c r="F577" s="318" t="s">
        <v>633</v>
      </c>
      <c r="G577" s="319"/>
      <c r="H577" s="319"/>
      <c r="I577" s="319"/>
      <c r="J577" s="316"/>
      <c r="K577" s="320">
        <v>5.9950000000000001</v>
      </c>
      <c r="L577" s="316"/>
      <c r="M577" s="316"/>
      <c r="N577" s="316"/>
      <c r="O577" s="316"/>
      <c r="P577" s="316"/>
      <c r="Q577" s="316"/>
      <c r="S577" s="321"/>
      <c r="U577" s="322"/>
      <c r="V577" s="316"/>
      <c r="W577" s="316"/>
      <c r="X577" s="316"/>
      <c r="Y577" s="316"/>
      <c r="Z577" s="316"/>
      <c r="AA577" s="316"/>
      <c r="AB577" s="323"/>
      <c r="AU577" s="324" t="s">
        <v>180</v>
      </c>
      <c r="AV577" s="324" t="s">
        <v>86</v>
      </c>
      <c r="AW577" s="116" t="s">
        <v>86</v>
      </c>
      <c r="AX577" s="116" t="s">
        <v>31</v>
      </c>
      <c r="AY577" s="116" t="s">
        <v>74</v>
      </c>
      <c r="AZ577" s="324" t="s">
        <v>172</v>
      </c>
    </row>
    <row r="578" spans="2:52" s="116" customFormat="1" ht="22.6" customHeight="1" x14ac:dyDescent="0.35">
      <c r="B578" s="315"/>
      <c r="C578" s="316"/>
      <c r="D578" s="316"/>
      <c r="E578" s="317" t="s">
        <v>5</v>
      </c>
      <c r="F578" s="318" t="s">
        <v>634</v>
      </c>
      <c r="G578" s="319"/>
      <c r="H578" s="319"/>
      <c r="I578" s="319"/>
      <c r="J578" s="316"/>
      <c r="K578" s="320">
        <v>4.95</v>
      </c>
      <c r="L578" s="316"/>
      <c r="M578" s="316"/>
      <c r="N578" s="316"/>
      <c r="O578" s="316"/>
      <c r="P578" s="316"/>
      <c r="Q578" s="316"/>
      <c r="S578" s="321"/>
      <c r="U578" s="322"/>
      <c r="V578" s="316"/>
      <c r="W578" s="316"/>
      <c r="X578" s="316"/>
      <c r="Y578" s="316"/>
      <c r="Z578" s="316"/>
      <c r="AA578" s="316"/>
      <c r="AB578" s="323"/>
      <c r="AU578" s="324" t="s">
        <v>180</v>
      </c>
      <c r="AV578" s="324" t="s">
        <v>86</v>
      </c>
      <c r="AW578" s="116" t="s">
        <v>86</v>
      </c>
      <c r="AX578" s="116" t="s">
        <v>31</v>
      </c>
      <c r="AY578" s="116" t="s">
        <v>74</v>
      </c>
      <c r="AZ578" s="324" t="s">
        <v>172</v>
      </c>
    </row>
    <row r="579" spans="2:52" s="116" customFormat="1" ht="22.6" customHeight="1" x14ac:dyDescent="0.35">
      <c r="B579" s="315"/>
      <c r="C579" s="316"/>
      <c r="D579" s="316"/>
      <c r="E579" s="317" t="s">
        <v>5</v>
      </c>
      <c r="F579" s="318" t="s">
        <v>635</v>
      </c>
      <c r="G579" s="319"/>
      <c r="H579" s="319"/>
      <c r="I579" s="319"/>
      <c r="J579" s="316"/>
      <c r="K579" s="320">
        <v>4.51</v>
      </c>
      <c r="L579" s="316"/>
      <c r="M579" s="316"/>
      <c r="N579" s="316"/>
      <c r="O579" s="316"/>
      <c r="P579" s="316"/>
      <c r="Q579" s="316"/>
      <c r="S579" s="321"/>
      <c r="U579" s="322"/>
      <c r="V579" s="316"/>
      <c r="W579" s="316"/>
      <c r="X579" s="316"/>
      <c r="Y579" s="316"/>
      <c r="Z579" s="316"/>
      <c r="AA579" s="316"/>
      <c r="AB579" s="323"/>
      <c r="AU579" s="324" t="s">
        <v>180</v>
      </c>
      <c r="AV579" s="324" t="s">
        <v>86</v>
      </c>
      <c r="AW579" s="116" t="s">
        <v>86</v>
      </c>
      <c r="AX579" s="116" t="s">
        <v>31</v>
      </c>
      <c r="AY579" s="116" t="s">
        <v>74</v>
      </c>
      <c r="AZ579" s="324" t="s">
        <v>172</v>
      </c>
    </row>
    <row r="580" spans="2:52" s="119" customFormat="1" ht="22.6" customHeight="1" x14ac:dyDescent="0.35">
      <c r="B580" s="344"/>
      <c r="C580" s="345"/>
      <c r="D580" s="345"/>
      <c r="E580" s="346" t="s">
        <v>5</v>
      </c>
      <c r="F580" s="347" t="s">
        <v>250</v>
      </c>
      <c r="G580" s="348"/>
      <c r="H580" s="348"/>
      <c r="I580" s="348"/>
      <c r="J580" s="345"/>
      <c r="K580" s="349">
        <v>19.745000000000001</v>
      </c>
      <c r="L580" s="345"/>
      <c r="M580" s="345"/>
      <c r="N580" s="345"/>
      <c r="O580" s="345"/>
      <c r="P580" s="345"/>
      <c r="Q580" s="345"/>
      <c r="S580" s="350"/>
      <c r="U580" s="351"/>
      <c r="V580" s="345"/>
      <c r="W580" s="345"/>
      <c r="X580" s="345"/>
      <c r="Y580" s="345"/>
      <c r="Z580" s="345"/>
      <c r="AA580" s="345"/>
      <c r="AB580" s="352"/>
      <c r="AU580" s="353" t="s">
        <v>180</v>
      </c>
      <c r="AV580" s="353" t="s">
        <v>86</v>
      </c>
      <c r="AW580" s="119" t="s">
        <v>190</v>
      </c>
      <c r="AX580" s="119" t="s">
        <v>31</v>
      </c>
      <c r="AY580" s="119" t="s">
        <v>74</v>
      </c>
      <c r="AZ580" s="353" t="s">
        <v>172</v>
      </c>
    </row>
    <row r="581" spans="2:52" s="115" customFormat="1" ht="22.6" customHeight="1" x14ac:dyDescent="0.35">
      <c r="B581" s="303"/>
      <c r="C581" s="304"/>
      <c r="D581" s="304"/>
      <c r="E581" s="305" t="s">
        <v>5</v>
      </c>
      <c r="F581" s="313" t="s">
        <v>307</v>
      </c>
      <c r="G581" s="314"/>
      <c r="H581" s="314"/>
      <c r="I581" s="314"/>
      <c r="J581" s="304"/>
      <c r="K581" s="308" t="s">
        <v>5</v>
      </c>
      <c r="L581" s="304"/>
      <c r="M581" s="304"/>
      <c r="N581" s="304"/>
      <c r="O581" s="304"/>
      <c r="P581" s="304"/>
      <c r="Q581" s="304"/>
      <c r="S581" s="309"/>
      <c r="U581" s="310"/>
      <c r="V581" s="304"/>
      <c r="W581" s="304"/>
      <c r="X581" s="304"/>
      <c r="Y581" s="304"/>
      <c r="Z581" s="304"/>
      <c r="AA581" s="304"/>
      <c r="AB581" s="311"/>
      <c r="AU581" s="312" t="s">
        <v>180</v>
      </c>
      <c r="AV581" s="312" t="s">
        <v>86</v>
      </c>
      <c r="AW581" s="115" t="s">
        <v>81</v>
      </c>
      <c r="AX581" s="115" t="s">
        <v>31</v>
      </c>
      <c r="AY581" s="115" t="s">
        <v>74</v>
      </c>
      <c r="AZ581" s="312" t="s">
        <v>172</v>
      </c>
    </row>
    <row r="582" spans="2:52" s="115" customFormat="1" ht="22.6" customHeight="1" x14ac:dyDescent="0.35">
      <c r="B582" s="303"/>
      <c r="C582" s="304"/>
      <c r="D582" s="304"/>
      <c r="E582" s="305" t="s">
        <v>5</v>
      </c>
      <c r="F582" s="313" t="s">
        <v>430</v>
      </c>
      <c r="G582" s="314"/>
      <c r="H582" s="314"/>
      <c r="I582" s="314"/>
      <c r="J582" s="304"/>
      <c r="K582" s="308" t="s">
        <v>5</v>
      </c>
      <c r="L582" s="304"/>
      <c r="M582" s="304"/>
      <c r="N582" s="304"/>
      <c r="O582" s="304"/>
      <c r="P582" s="304"/>
      <c r="Q582" s="304"/>
      <c r="S582" s="309"/>
      <c r="U582" s="310"/>
      <c r="V582" s="304"/>
      <c r="W582" s="304"/>
      <c r="X582" s="304"/>
      <c r="Y582" s="304"/>
      <c r="Z582" s="304"/>
      <c r="AA582" s="304"/>
      <c r="AB582" s="311"/>
      <c r="AU582" s="312" t="s">
        <v>180</v>
      </c>
      <c r="AV582" s="312" t="s">
        <v>86</v>
      </c>
      <c r="AW582" s="115" t="s">
        <v>81</v>
      </c>
      <c r="AX582" s="115" t="s">
        <v>31</v>
      </c>
      <c r="AY582" s="115" t="s">
        <v>74</v>
      </c>
      <c r="AZ582" s="312" t="s">
        <v>172</v>
      </c>
    </row>
    <row r="583" spans="2:52" s="116" customFormat="1" ht="22.6" customHeight="1" x14ac:dyDescent="0.35">
      <c r="B583" s="315"/>
      <c r="C583" s="316"/>
      <c r="D583" s="316"/>
      <c r="E583" s="317" t="s">
        <v>5</v>
      </c>
      <c r="F583" s="318" t="s">
        <v>636</v>
      </c>
      <c r="G583" s="319"/>
      <c r="H583" s="319"/>
      <c r="I583" s="319"/>
      <c r="J583" s="316"/>
      <c r="K583" s="320">
        <v>8.3339999999999996</v>
      </c>
      <c r="L583" s="316"/>
      <c r="M583" s="316"/>
      <c r="N583" s="316"/>
      <c r="O583" s="316"/>
      <c r="P583" s="316"/>
      <c r="Q583" s="316"/>
      <c r="S583" s="321"/>
      <c r="U583" s="322"/>
      <c r="V583" s="316"/>
      <c r="W583" s="316"/>
      <c r="X583" s="316"/>
      <c r="Y583" s="316"/>
      <c r="Z583" s="316"/>
      <c r="AA583" s="316"/>
      <c r="AB583" s="323"/>
      <c r="AU583" s="324" t="s">
        <v>180</v>
      </c>
      <c r="AV583" s="324" t="s">
        <v>86</v>
      </c>
      <c r="AW583" s="116" t="s">
        <v>86</v>
      </c>
      <c r="AX583" s="116" t="s">
        <v>31</v>
      </c>
      <c r="AY583" s="116" t="s">
        <v>74</v>
      </c>
      <c r="AZ583" s="324" t="s">
        <v>172</v>
      </c>
    </row>
    <row r="584" spans="2:52" s="116" customFormat="1" ht="22.6" customHeight="1" x14ac:dyDescent="0.35">
      <c r="B584" s="315"/>
      <c r="C584" s="316"/>
      <c r="D584" s="316"/>
      <c r="E584" s="317" t="s">
        <v>5</v>
      </c>
      <c r="F584" s="318" t="s">
        <v>637</v>
      </c>
      <c r="G584" s="319"/>
      <c r="H584" s="319"/>
      <c r="I584" s="319"/>
      <c r="J584" s="316"/>
      <c r="K584" s="320">
        <v>-0.68400000000000005</v>
      </c>
      <c r="L584" s="316"/>
      <c r="M584" s="316"/>
      <c r="N584" s="316"/>
      <c r="O584" s="316"/>
      <c r="P584" s="316"/>
      <c r="Q584" s="316"/>
      <c r="S584" s="321"/>
      <c r="U584" s="322"/>
      <c r="V584" s="316"/>
      <c r="W584" s="316"/>
      <c r="X584" s="316"/>
      <c r="Y584" s="316"/>
      <c r="Z584" s="316"/>
      <c r="AA584" s="316"/>
      <c r="AB584" s="323"/>
      <c r="AU584" s="324" t="s">
        <v>180</v>
      </c>
      <c r="AV584" s="324" t="s">
        <v>86</v>
      </c>
      <c r="AW584" s="116" t="s">
        <v>86</v>
      </c>
      <c r="AX584" s="116" t="s">
        <v>31</v>
      </c>
      <c r="AY584" s="116" t="s">
        <v>74</v>
      </c>
      <c r="AZ584" s="324" t="s">
        <v>172</v>
      </c>
    </row>
    <row r="585" spans="2:52" s="116" customFormat="1" ht="22.6" customHeight="1" x14ac:dyDescent="0.35">
      <c r="B585" s="315"/>
      <c r="C585" s="316"/>
      <c r="D585" s="316"/>
      <c r="E585" s="317" t="s">
        <v>5</v>
      </c>
      <c r="F585" s="318" t="s">
        <v>638</v>
      </c>
      <c r="G585" s="319"/>
      <c r="H585" s="319"/>
      <c r="I585" s="319"/>
      <c r="J585" s="316"/>
      <c r="K585" s="320">
        <v>55.468000000000004</v>
      </c>
      <c r="L585" s="316"/>
      <c r="M585" s="316"/>
      <c r="N585" s="316"/>
      <c r="O585" s="316"/>
      <c r="P585" s="316"/>
      <c r="Q585" s="316"/>
      <c r="S585" s="321"/>
      <c r="U585" s="322"/>
      <c r="V585" s="316"/>
      <c r="W585" s="316"/>
      <c r="X585" s="316"/>
      <c r="Y585" s="316"/>
      <c r="Z585" s="316"/>
      <c r="AA585" s="316"/>
      <c r="AB585" s="323"/>
      <c r="AU585" s="324" t="s">
        <v>180</v>
      </c>
      <c r="AV585" s="324" t="s">
        <v>86</v>
      </c>
      <c r="AW585" s="116" t="s">
        <v>86</v>
      </c>
      <c r="AX585" s="116" t="s">
        <v>31</v>
      </c>
      <c r="AY585" s="116" t="s">
        <v>74</v>
      </c>
      <c r="AZ585" s="324" t="s">
        <v>172</v>
      </c>
    </row>
    <row r="586" spans="2:52" s="116" customFormat="1" ht="22.6" customHeight="1" x14ac:dyDescent="0.35">
      <c r="B586" s="315"/>
      <c r="C586" s="316"/>
      <c r="D586" s="316"/>
      <c r="E586" s="317" t="s">
        <v>5</v>
      </c>
      <c r="F586" s="318" t="s">
        <v>639</v>
      </c>
      <c r="G586" s="319"/>
      <c r="H586" s="319"/>
      <c r="I586" s="319"/>
      <c r="J586" s="316"/>
      <c r="K586" s="320">
        <v>-0.34200000000000003</v>
      </c>
      <c r="L586" s="316"/>
      <c r="M586" s="316"/>
      <c r="N586" s="316"/>
      <c r="O586" s="316"/>
      <c r="P586" s="316"/>
      <c r="Q586" s="316"/>
      <c r="S586" s="321"/>
      <c r="U586" s="322"/>
      <c r="V586" s="316"/>
      <c r="W586" s="316"/>
      <c r="X586" s="316"/>
      <c r="Y586" s="316"/>
      <c r="Z586" s="316"/>
      <c r="AA586" s="316"/>
      <c r="AB586" s="323"/>
      <c r="AU586" s="324" t="s">
        <v>180</v>
      </c>
      <c r="AV586" s="324" t="s">
        <v>86</v>
      </c>
      <c r="AW586" s="116" t="s">
        <v>86</v>
      </c>
      <c r="AX586" s="116" t="s">
        <v>31</v>
      </c>
      <c r="AY586" s="116" t="s">
        <v>74</v>
      </c>
      <c r="AZ586" s="324" t="s">
        <v>172</v>
      </c>
    </row>
    <row r="587" spans="2:52" s="116" customFormat="1" ht="22.6" customHeight="1" x14ac:dyDescent="0.35">
      <c r="B587" s="315"/>
      <c r="C587" s="316"/>
      <c r="D587" s="316"/>
      <c r="E587" s="317" t="s">
        <v>5</v>
      </c>
      <c r="F587" s="318" t="s">
        <v>640</v>
      </c>
      <c r="G587" s="319"/>
      <c r="H587" s="319"/>
      <c r="I587" s="319"/>
      <c r="J587" s="316"/>
      <c r="K587" s="320">
        <v>-0.495</v>
      </c>
      <c r="L587" s="316"/>
      <c r="M587" s="316"/>
      <c r="N587" s="316"/>
      <c r="O587" s="316"/>
      <c r="P587" s="316"/>
      <c r="Q587" s="316"/>
      <c r="S587" s="321"/>
      <c r="U587" s="322"/>
      <c r="V587" s="316"/>
      <c r="W587" s="316"/>
      <c r="X587" s="316"/>
      <c r="Y587" s="316"/>
      <c r="Z587" s="316"/>
      <c r="AA587" s="316"/>
      <c r="AB587" s="323"/>
      <c r="AU587" s="324" t="s">
        <v>180</v>
      </c>
      <c r="AV587" s="324" t="s">
        <v>86</v>
      </c>
      <c r="AW587" s="116" t="s">
        <v>86</v>
      </c>
      <c r="AX587" s="116" t="s">
        <v>31</v>
      </c>
      <c r="AY587" s="116" t="s">
        <v>74</v>
      </c>
      <c r="AZ587" s="324" t="s">
        <v>172</v>
      </c>
    </row>
    <row r="588" spans="2:52" s="116" customFormat="1" ht="22.6" customHeight="1" x14ac:dyDescent="0.35">
      <c r="B588" s="315"/>
      <c r="C588" s="316"/>
      <c r="D588" s="316"/>
      <c r="E588" s="317" t="s">
        <v>5</v>
      </c>
      <c r="F588" s="318" t="s">
        <v>641</v>
      </c>
      <c r="G588" s="319"/>
      <c r="H588" s="319"/>
      <c r="I588" s="319"/>
      <c r="J588" s="316"/>
      <c r="K588" s="320">
        <v>47.414999999999999</v>
      </c>
      <c r="L588" s="316"/>
      <c r="M588" s="316"/>
      <c r="N588" s="316"/>
      <c r="O588" s="316"/>
      <c r="P588" s="316"/>
      <c r="Q588" s="316"/>
      <c r="S588" s="321"/>
      <c r="U588" s="322"/>
      <c r="V588" s="316"/>
      <c r="W588" s="316"/>
      <c r="X588" s="316"/>
      <c r="Y588" s="316"/>
      <c r="Z588" s="316"/>
      <c r="AA588" s="316"/>
      <c r="AB588" s="323"/>
      <c r="AU588" s="324" t="s">
        <v>180</v>
      </c>
      <c r="AV588" s="324" t="s">
        <v>86</v>
      </c>
      <c r="AW588" s="116" t="s">
        <v>86</v>
      </c>
      <c r="AX588" s="116" t="s">
        <v>31</v>
      </c>
      <c r="AY588" s="116" t="s">
        <v>74</v>
      </c>
      <c r="AZ588" s="324" t="s">
        <v>172</v>
      </c>
    </row>
    <row r="589" spans="2:52" s="116" customFormat="1" ht="22.6" customHeight="1" x14ac:dyDescent="0.35">
      <c r="B589" s="315"/>
      <c r="C589" s="316"/>
      <c r="D589" s="316"/>
      <c r="E589" s="317" t="s">
        <v>5</v>
      </c>
      <c r="F589" s="318" t="s">
        <v>624</v>
      </c>
      <c r="G589" s="319"/>
      <c r="H589" s="319"/>
      <c r="I589" s="319"/>
      <c r="J589" s="316"/>
      <c r="K589" s="320">
        <v>-1.7729999999999999</v>
      </c>
      <c r="L589" s="316"/>
      <c r="M589" s="316"/>
      <c r="N589" s="316"/>
      <c r="O589" s="316"/>
      <c r="P589" s="316"/>
      <c r="Q589" s="316"/>
      <c r="S589" s="321"/>
      <c r="U589" s="322"/>
      <c r="V589" s="316"/>
      <c r="W589" s="316"/>
      <c r="X589" s="316"/>
      <c r="Y589" s="316"/>
      <c r="Z589" s="316"/>
      <c r="AA589" s="316"/>
      <c r="AB589" s="323"/>
      <c r="AU589" s="324" t="s">
        <v>180</v>
      </c>
      <c r="AV589" s="324" t="s">
        <v>86</v>
      </c>
      <c r="AW589" s="116" t="s">
        <v>86</v>
      </c>
      <c r="AX589" s="116" t="s">
        <v>31</v>
      </c>
      <c r="AY589" s="116" t="s">
        <v>74</v>
      </c>
      <c r="AZ589" s="324" t="s">
        <v>172</v>
      </c>
    </row>
    <row r="590" spans="2:52" s="116" customFormat="1" ht="22.6" customHeight="1" x14ac:dyDescent="0.35">
      <c r="B590" s="315"/>
      <c r="C590" s="316"/>
      <c r="D590" s="316"/>
      <c r="E590" s="317" t="s">
        <v>5</v>
      </c>
      <c r="F590" s="318" t="s">
        <v>642</v>
      </c>
      <c r="G590" s="319"/>
      <c r="H590" s="319"/>
      <c r="I590" s="319"/>
      <c r="J590" s="316"/>
      <c r="K590" s="320">
        <v>-5.4</v>
      </c>
      <c r="L590" s="316"/>
      <c r="M590" s="316"/>
      <c r="N590" s="316"/>
      <c r="O590" s="316"/>
      <c r="P590" s="316"/>
      <c r="Q590" s="316"/>
      <c r="S590" s="321"/>
      <c r="U590" s="322"/>
      <c r="V590" s="316"/>
      <c r="W590" s="316"/>
      <c r="X590" s="316"/>
      <c r="Y590" s="316"/>
      <c r="Z590" s="316"/>
      <c r="AA590" s="316"/>
      <c r="AB590" s="323"/>
      <c r="AU590" s="324" t="s">
        <v>180</v>
      </c>
      <c r="AV590" s="324" t="s">
        <v>86</v>
      </c>
      <c r="AW590" s="116" t="s">
        <v>86</v>
      </c>
      <c r="AX590" s="116" t="s">
        <v>31</v>
      </c>
      <c r="AY590" s="116" t="s">
        <v>74</v>
      </c>
      <c r="AZ590" s="324" t="s">
        <v>172</v>
      </c>
    </row>
    <row r="591" spans="2:52" s="116" customFormat="1" ht="22.6" customHeight="1" x14ac:dyDescent="0.35">
      <c r="B591" s="315"/>
      <c r="C591" s="316"/>
      <c r="D591" s="316"/>
      <c r="E591" s="317" t="s">
        <v>5</v>
      </c>
      <c r="F591" s="318" t="s">
        <v>643</v>
      </c>
      <c r="G591" s="319"/>
      <c r="H591" s="319"/>
      <c r="I591" s="319"/>
      <c r="J591" s="316"/>
      <c r="K591" s="320">
        <v>55.651000000000003</v>
      </c>
      <c r="L591" s="316"/>
      <c r="M591" s="316"/>
      <c r="N591" s="316"/>
      <c r="O591" s="316"/>
      <c r="P591" s="316"/>
      <c r="Q591" s="316"/>
      <c r="S591" s="321"/>
      <c r="U591" s="322"/>
      <c r="V591" s="316"/>
      <c r="W591" s="316"/>
      <c r="X591" s="316"/>
      <c r="Y591" s="316"/>
      <c r="Z591" s="316"/>
      <c r="AA591" s="316"/>
      <c r="AB591" s="323"/>
      <c r="AU591" s="324" t="s">
        <v>180</v>
      </c>
      <c r="AV591" s="324" t="s">
        <v>86</v>
      </c>
      <c r="AW591" s="116" t="s">
        <v>86</v>
      </c>
      <c r="AX591" s="116" t="s">
        <v>31</v>
      </c>
      <c r="AY591" s="116" t="s">
        <v>74</v>
      </c>
      <c r="AZ591" s="324" t="s">
        <v>172</v>
      </c>
    </row>
    <row r="592" spans="2:52" s="116" customFormat="1" ht="22.6" customHeight="1" x14ac:dyDescent="0.35">
      <c r="B592" s="315"/>
      <c r="C592" s="316"/>
      <c r="D592" s="316"/>
      <c r="E592" s="317" t="s">
        <v>5</v>
      </c>
      <c r="F592" s="318" t="s">
        <v>642</v>
      </c>
      <c r="G592" s="319"/>
      <c r="H592" s="319"/>
      <c r="I592" s="319"/>
      <c r="J592" s="316"/>
      <c r="K592" s="320">
        <v>-5.4</v>
      </c>
      <c r="L592" s="316"/>
      <c r="M592" s="316"/>
      <c r="N592" s="316"/>
      <c r="O592" s="316"/>
      <c r="P592" s="316"/>
      <c r="Q592" s="316"/>
      <c r="S592" s="321"/>
      <c r="U592" s="322"/>
      <c r="V592" s="316"/>
      <c r="W592" s="316"/>
      <c r="X592" s="316"/>
      <c r="Y592" s="316"/>
      <c r="Z592" s="316"/>
      <c r="AA592" s="316"/>
      <c r="AB592" s="323"/>
      <c r="AU592" s="324" t="s">
        <v>180</v>
      </c>
      <c r="AV592" s="324" t="s">
        <v>86</v>
      </c>
      <c r="AW592" s="116" t="s">
        <v>86</v>
      </c>
      <c r="AX592" s="116" t="s">
        <v>31</v>
      </c>
      <c r="AY592" s="116" t="s">
        <v>74</v>
      </c>
      <c r="AZ592" s="324" t="s">
        <v>172</v>
      </c>
    </row>
    <row r="593" spans="2:66" s="116" customFormat="1" ht="22.6" customHeight="1" x14ac:dyDescent="0.35">
      <c r="B593" s="315"/>
      <c r="C593" s="316"/>
      <c r="D593" s="316"/>
      <c r="E593" s="317" t="s">
        <v>5</v>
      </c>
      <c r="F593" s="318" t="s">
        <v>644</v>
      </c>
      <c r="G593" s="319"/>
      <c r="H593" s="319"/>
      <c r="I593" s="319"/>
      <c r="J593" s="316"/>
      <c r="K593" s="320">
        <v>-1.845</v>
      </c>
      <c r="L593" s="316"/>
      <c r="M593" s="316"/>
      <c r="N593" s="316"/>
      <c r="O593" s="316"/>
      <c r="P593" s="316"/>
      <c r="Q593" s="316"/>
      <c r="S593" s="321"/>
      <c r="U593" s="322"/>
      <c r="V593" s="316"/>
      <c r="W593" s="316"/>
      <c r="X593" s="316"/>
      <c r="Y593" s="316"/>
      <c r="Z593" s="316"/>
      <c r="AA593" s="316"/>
      <c r="AB593" s="323"/>
      <c r="AU593" s="324" t="s">
        <v>180</v>
      </c>
      <c r="AV593" s="324" t="s">
        <v>86</v>
      </c>
      <c r="AW593" s="116" t="s">
        <v>86</v>
      </c>
      <c r="AX593" s="116" t="s">
        <v>31</v>
      </c>
      <c r="AY593" s="116" t="s">
        <v>74</v>
      </c>
      <c r="AZ593" s="324" t="s">
        <v>172</v>
      </c>
    </row>
    <row r="594" spans="2:66" s="119" customFormat="1" ht="22.6" customHeight="1" x14ac:dyDescent="0.35">
      <c r="B594" s="344"/>
      <c r="C594" s="345"/>
      <c r="D594" s="345"/>
      <c r="E594" s="346" t="s">
        <v>5</v>
      </c>
      <c r="F594" s="347" t="s">
        <v>250</v>
      </c>
      <c r="G594" s="348"/>
      <c r="H594" s="348"/>
      <c r="I594" s="348"/>
      <c r="J594" s="345"/>
      <c r="K594" s="349">
        <v>150.929</v>
      </c>
      <c r="L594" s="345"/>
      <c r="M594" s="345"/>
      <c r="N594" s="345"/>
      <c r="O594" s="345"/>
      <c r="P594" s="345"/>
      <c r="Q594" s="345"/>
      <c r="S594" s="350"/>
      <c r="U594" s="351"/>
      <c r="V594" s="345"/>
      <c r="W594" s="345"/>
      <c r="X594" s="345"/>
      <c r="Y594" s="345"/>
      <c r="Z594" s="345"/>
      <c r="AA594" s="345"/>
      <c r="AB594" s="352"/>
      <c r="AU594" s="353" t="s">
        <v>180</v>
      </c>
      <c r="AV594" s="353" t="s">
        <v>86</v>
      </c>
      <c r="AW594" s="119" t="s">
        <v>190</v>
      </c>
      <c r="AX594" s="119" t="s">
        <v>31</v>
      </c>
      <c r="AY594" s="119" t="s">
        <v>74</v>
      </c>
      <c r="AZ594" s="353" t="s">
        <v>172</v>
      </c>
    </row>
    <row r="595" spans="2:66" s="117" customFormat="1" ht="22.6" customHeight="1" x14ac:dyDescent="0.35">
      <c r="B595" s="325"/>
      <c r="C595" s="326"/>
      <c r="D595" s="326"/>
      <c r="E595" s="327" t="s">
        <v>5</v>
      </c>
      <c r="F595" s="328" t="s">
        <v>189</v>
      </c>
      <c r="G595" s="329"/>
      <c r="H595" s="329"/>
      <c r="I595" s="329"/>
      <c r="J595" s="326"/>
      <c r="K595" s="330">
        <v>461.173</v>
      </c>
      <c r="L595" s="326"/>
      <c r="M595" s="326"/>
      <c r="N595" s="326"/>
      <c r="O595" s="326"/>
      <c r="P595" s="326"/>
      <c r="Q595" s="326"/>
      <c r="S595" s="331"/>
      <c r="U595" s="332"/>
      <c r="V595" s="326"/>
      <c r="W595" s="326"/>
      <c r="X595" s="326"/>
      <c r="Y595" s="326"/>
      <c r="Z595" s="326"/>
      <c r="AA595" s="326"/>
      <c r="AB595" s="333"/>
      <c r="AU595" s="334" t="s">
        <v>180</v>
      </c>
      <c r="AV595" s="334" t="s">
        <v>86</v>
      </c>
      <c r="AW595" s="117" t="s">
        <v>177</v>
      </c>
      <c r="AX595" s="117" t="s">
        <v>31</v>
      </c>
      <c r="AY595" s="117" t="s">
        <v>81</v>
      </c>
      <c r="AZ595" s="334" t="s">
        <v>172</v>
      </c>
    </row>
    <row r="596" spans="2:66" s="112" customFormat="1" ht="31.6" customHeight="1" x14ac:dyDescent="0.35">
      <c r="B596" s="187"/>
      <c r="C596" s="288" t="s">
        <v>645</v>
      </c>
      <c r="D596" s="288" t="s">
        <v>173</v>
      </c>
      <c r="E596" s="289" t="s">
        <v>646</v>
      </c>
      <c r="F596" s="290" t="s">
        <v>647</v>
      </c>
      <c r="G596" s="290"/>
      <c r="H596" s="290"/>
      <c r="I596" s="290"/>
      <c r="J596" s="291" t="s">
        <v>176</v>
      </c>
      <c r="K596" s="292">
        <v>570.69500000000005</v>
      </c>
      <c r="L596" s="293"/>
      <c r="M596" s="293"/>
      <c r="N596" s="294">
        <f>ROUND(L596*K596,2)</f>
        <v>0</v>
      </c>
      <c r="O596" s="294"/>
      <c r="P596" s="294"/>
      <c r="Q596" s="294"/>
      <c r="R596" s="114" t="s">
        <v>2286</v>
      </c>
      <c r="S596" s="192"/>
      <c r="U596" s="295" t="s">
        <v>5</v>
      </c>
      <c r="V596" s="300" t="s">
        <v>39</v>
      </c>
      <c r="W596" s="301">
        <v>0.34399999999999997</v>
      </c>
      <c r="X596" s="301">
        <f>W596*K596</f>
        <v>196.31908000000001</v>
      </c>
      <c r="Y596" s="301">
        <v>1.7000000000000001E-2</v>
      </c>
      <c r="Z596" s="301">
        <f>Y596*K596</f>
        <v>9.7018150000000016</v>
      </c>
      <c r="AA596" s="301">
        <v>0</v>
      </c>
      <c r="AB596" s="302">
        <f>AA596*K596</f>
        <v>0</v>
      </c>
      <c r="AS596" s="172" t="s">
        <v>177</v>
      </c>
      <c r="AU596" s="172" t="s">
        <v>173</v>
      </c>
      <c r="AV596" s="172" t="s">
        <v>86</v>
      </c>
      <c r="AZ596" s="172" t="s">
        <v>172</v>
      </c>
      <c r="BF596" s="299">
        <f>IF(V596="základní",N596,0)</f>
        <v>0</v>
      </c>
      <c r="BG596" s="299">
        <f>IF(V596="snížená",N596,0)</f>
        <v>0</v>
      </c>
      <c r="BH596" s="299">
        <f>IF(V596="zákl. přenesená",N596,0)</f>
        <v>0</v>
      </c>
      <c r="BI596" s="299">
        <f>IF(V596="sníž. přenesená",N596,0)</f>
        <v>0</v>
      </c>
      <c r="BJ596" s="299">
        <f>IF(V596="nulová",N596,0)</f>
        <v>0</v>
      </c>
      <c r="BK596" s="172" t="s">
        <v>81</v>
      </c>
      <c r="BL596" s="299">
        <f>ROUND(L596*K596,2)</f>
        <v>0</v>
      </c>
      <c r="BM596" s="172" t="s">
        <v>177</v>
      </c>
      <c r="BN596" s="172" t="s">
        <v>648</v>
      </c>
    </row>
    <row r="597" spans="2:66" s="115" customFormat="1" ht="22.6" customHeight="1" x14ac:dyDescent="0.35">
      <c r="B597" s="303"/>
      <c r="C597" s="304"/>
      <c r="D597" s="304"/>
      <c r="E597" s="305" t="s">
        <v>5</v>
      </c>
      <c r="F597" s="306" t="s">
        <v>235</v>
      </c>
      <c r="G597" s="307"/>
      <c r="H597" s="307"/>
      <c r="I597" s="307"/>
      <c r="J597" s="304"/>
      <c r="K597" s="308" t="s">
        <v>5</v>
      </c>
      <c r="L597" s="304"/>
      <c r="M597" s="304"/>
      <c r="N597" s="304"/>
      <c r="O597" s="304"/>
      <c r="P597" s="304"/>
      <c r="Q597" s="304"/>
      <c r="S597" s="309"/>
      <c r="U597" s="310"/>
      <c r="V597" s="304"/>
      <c r="W597" s="304"/>
      <c r="X597" s="304"/>
      <c r="Y597" s="304"/>
      <c r="Z597" s="304"/>
      <c r="AA597" s="304"/>
      <c r="AB597" s="311"/>
      <c r="AU597" s="312" t="s">
        <v>180</v>
      </c>
      <c r="AV597" s="312" t="s">
        <v>86</v>
      </c>
      <c r="AW597" s="115" t="s">
        <v>81</v>
      </c>
      <c r="AX597" s="115" t="s">
        <v>31</v>
      </c>
      <c r="AY597" s="115" t="s">
        <v>74</v>
      </c>
      <c r="AZ597" s="312" t="s">
        <v>172</v>
      </c>
    </row>
    <row r="598" spans="2:66" s="115" customFormat="1" ht="22.6" customHeight="1" x14ac:dyDescent="0.35">
      <c r="B598" s="303"/>
      <c r="C598" s="304"/>
      <c r="D598" s="304"/>
      <c r="E598" s="305" t="s">
        <v>5</v>
      </c>
      <c r="F598" s="313" t="s">
        <v>430</v>
      </c>
      <c r="G598" s="314"/>
      <c r="H598" s="314"/>
      <c r="I598" s="314"/>
      <c r="J598" s="304"/>
      <c r="K598" s="308" t="s">
        <v>5</v>
      </c>
      <c r="L598" s="304"/>
      <c r="M598" s="304"/>
      <c r="N598" s="304"/>
      <c r="O598" s="304"/>
      <c r="P598" s="304"/>
      <c r="Q598" s="304"/>
      <c r="S598" s="309"/>
      <c r="U598" s="310"/>
      <c r="V598" s="304"/>
      <c r="W598" s="304"/>
      <c r="X598" s="304"/>
      <c r="Y598" s="304"/>
      <c r="Z598" s="304"/>
      <c r="AA598" s="304"/>
      <c r="AB598" s="311"/>
      <c r="AU598" s="312" t="s">
        <v>180</v>
      </c>
      <c r="AV598" s="312" t="s">
        <v>86</v>
      </c>
      <c r="AW598" s="115" t="s">
        <v>81</v>
      </c>
      <c r="AX598" s="115" t="s">
        <v>31</v>
      </c>
      <c r="AY598" s="115" t="s">
        <v>74</v>
      </c>
      <c r="AZ598" s="312" t="s">
        <v>172</v>
      </c>
    </row>
    <row r="599" spans="2:66" s="116" customFormat="1" ht="22.6" customHeight="1" x14ac:dyDescent="0.35">
      <c r="B599" s="315"/>
      <c r="C599" s="316"/>
      <c r="D599" s="316"/>
      <c r="E599" s="317" t="s">
        <v>5</v>
      </c>
      <c r="F599" s="318" t="s">
        <v>649</v>
      </c>
      <c r="G599" s="319"/>
      <c r="H599" s="319"/>
      <c r="I599" s="319"/>
      <c r="J599" s="316"/>
      <c r="K599" s="320">
        <v>48.048000000000002</v>
      </c>
      <c r="L599" s="316"/>
      <c r="M599" s="316"/>
      <c r="N599" s="316"/>
      <c r="O599" s="316"/>
      <c r="P599" s="316"/>
      <c r="Q599" s="316"/>
      <c r="S599" s="321"/>
      <c r="U599" s="322"/>
      <c r="V599" s="316"/>
      <c r="W599" s="316"/>
      <c r="X599" s="316"/>
      <c r="Y599" s="316"/>
      <c r="Z599" s="316"/>
      <c r="AA599" s="316"/>
      <c r="AB599" s="323"/>
      <c r="AU599" s="324" t="s">
        <v>180</v>
      </c>
      <c r="AV599" s="324" t="s">
        <v>86</v>
      </c>
      <c r="AW599" s="116" t="s">
        <v>86</v>
      </c>
      <c r="AX599" s="116" t="s">
        <v>31</v>
      </c>
      <c r="AY599" s="116" t="s">
        <v>74</v>
      </c>
      <c r="AZ599" s="324" t="s">
        <v>172</v>
      </c>
    </row>
    <row r="600" spans="2:66" s="116" customFormat="1" ht="22.6" customHeight="1" x14ac:dyDescent="0.35">
      <c r="B600" s="315"/>
      <c r="C600" s="316"/>
      <c r="D600" s="316"/>
      <c r="E600" s="317" t="s">
        <v>5</v>
      </c>
      <c r="F600" s="318" t="s">
        <v>650</v>
      </c>
      <c r="G600" s="319"/>
      <c r="H600" s="319"/>
      <c r="I600" s="319"/>
      <c r="J600" s="316"/>
      <c r="K600" s="320">
        <v>-2.1560000000000001</v>
      </c>
      <c r="L600" s="316"/>
      <c r="M600" s="316"/>
      <c r="N600" s="316"/>
      <c r="O600" s="316"/>
      <c r="P600" s="316"/>
      <c r="Q600" s="316"/>
      <c r="S600" s="321"/>
      <c r="U600" s="322"/>
      <c r="V600" s="316"/>
      <c r="W600" s="316"/>
      <c r="X600" s="316"/>
      <c r="Y600" s="316"/>
      <c r="Z600" s="316"/>
      <c r="AA600" s="316"/>
      <c r="AB600" s="323"/>
      <c r="AU600" s="324" t="s">
        <v>180</v>
      </c>
      <c r="AV600" s="324" t="s">
        <v>86</v>
      </c>
      <c r="AW600" s="116" t="s">
        <v>86</v>
      </c>
      <c r="AX600" s="116" t="s">
        <v>31</v>
      </c>
      <c r="AY600" s="116" t="s">
        <v>74</v>
      </c>
      <c r="AZ600" s="324" t="s">
        <v>172</v>
      </c>
    </row>
    <row r="601" spans="2:66" s="116" customFormat="1" ht="22.6" customHeight="1" x14ac:dyDescent="0.35">
      <c r="B601" s="315"/>
      <c r="C601" s="316"/>
      <c r="D601" s="316"/>
      <c r="E601" s="317" t="s">
        <v>5</v>
      </c>
      <c r="F601" s="318" t="s">
        <v>651</v>
      </c>
      <c r="G601" s="319"/>
      <c r="H601" s="319"/>
      <c r="I601" s="319"/>
      <c r="J601" s="316"/>
      <c r="K601" s="320">
        <v>-8.6470000000000002</v>
      </c>
      <c r="L601" s="316"/>
      <c r="M601" s="316"/>
      <c r="N601" s="316"/>
      <c r="O601" s="316"/>
      <c r="P601" s="316"/>
      <c r="Q601" s="316"/>
      <c r="S601" s="321"/>
      <c r="U601" s="322"/>
      <c r="V601" s="316"/>
      <c r="W601" s="316"/>
      <c r="X601" s="316"/>
      <c r="Y601" s="316"/>
      <c r="Z601" s="316"/>
      <c r="AA601" s="316"/>
      <c r="AB601" s="323"/>
      <c r="AU601" s="324" t="s">
        <v>180</v>
      </c>
      <c r="AV601" s="324" t="s">
        <v>86</v>
      </c>
      <c r="AW601" s="116" t="s">
        <v>86</v>
      </c>
      <c r="AX601" s="116" t="s">
        <v>31</v>
      </c>
      <c r="AY601" s="116" t="s">
        <v>74</v>
      </c>
      <c r="AZ601" s="324" t="s">
        <v>172</v>
      </c>
    </row>
    <row r="602" spans="2:66" s="119" customFormat="1" ht="22.6" customHeight="1" x14ac:dyDescent="0.35">
      <c r="B602" s="344"/>
      <c r="C602" s="345"/>
      <c r="D602" s="345"/>
      <c r="E602" s="346" t="s">
        <v>5</v>
      </c>
      <c r="F602" s="347" t="s">
        <v>250</v>
      </c>
      <c r="G602" s="348"/>
      <c r="H602" s="348"/>
      <c r="I602" s="348"/>
      <c r="J602" s="345"/>
      <c r="K602" s="349">
        <v>37.244999999999997</v>
      </c>
      <c r="L602" s="345"/>
      <c r="M602" s="345"/>
      <c r="N602" s="345"/>
      <c r="O602" s="345"/>
      <c r="P602" s="345"/>
      <c r="Q602" s="345"/>
      <c r="S602" s="350"/>
      <c r="U602" s="351"/>
      <c r="V602" s="345"/>
      <c r="W602" s="345"/>
      <c r="X602" s="345"/>
      <c r="Y602" s="345"/>
      <c r="Z602" s="345"/>
      <c r="AA602" s="345"/>
      <c r="AB602" s="352"/>
      <c r="AU602" s="353" t="s">
        <v>180</v>
      </c>
      <c r="AV602" s="353" t="s">
        <v>86</v>
      </c>
      <c r="AW602" s="119" t="s">
        <v>190</v>
      </c>
      <c r="AX602" s="119" t="s">
        <v>31</v>
      </c>
      <c r="AY602" s="119" t="s">
        <v>74</v>
      </c>
      <c r="AZ602" s="353" t="s">
        <v>172</v>
      </c>
    </row>
    <row r="603" spans="2:66" s="116" customFormat="1" ht="22.6" customHeight="1" x14ac:dyDescent="0.35">
      <c r="B603" s="315"/>
      <c r="C603" s="316"/>
      <c r="D603" s="316"/>
      <c r="E603" s="317" t="s">
        <v>5</v>
      </c>
      <c r="F603" s="318" t="s">
        <v>652</v>
      </c>
      <c r="G603" s="319"/>
      <c r="H603" s="319"/>
      <c r="I603" s="319"/>
      <c r="J603" s="316"/>
      <c r="K603" s="320">
        <v>47.45</v>
      </c>
      <c r="L603" s="316"/>
      <c r="M603" s="316"/>
      <c r="N603" s="316"/>
      <c r="O603" s="316"/>
      <c r="P603" s="316"/>
      <c r="Q603" s="316"/>
      <c r="S603" s="321"/>
      <c r="U603" s="322"/>
      <c r="V603" s="316"/>
      <c r="W603" s="316"/>
      <c r="X603" s="316"/>
      <c r="Y603" s="316"/>
      <c r="Z603" s="316"/>
      <c r="AA603" s="316"/>
      <c r="AB603" s="323"/>
      <c r="AU603" s="324" t="s">
        <v>180</v>
      </c>
      <c r="AV603" s="324" t="s">
        <v>86</v>
      </c>
      <c r="AW603" s="116" t="s">
        <v>86</v>
      </c>
      <c r="AX603" s="116" t="s">
        <v>31</v>
      </c>
      <c r="AY603" s="116" t="s">
        <v>74</v>
      </c>
      <c r="AZ603" s="324" t="s">
        <v>172</v>
      </c>
    </row>
    <row r="604" spans="2:66" s="116" customFormat="1" ht="22.6" customHeight="1" x14ac:dyDescent="0.35">
      <c r="B604" s="315"/>
      <c r="C604" s="316"/>
      <c r="D604" s="316"/>
      <c r="E604" s="317" t="s">
        <v>5</v>
      </c>
      <c r="F604" s="318" t="s">
        <v>653</v>
      </c>
      <c r="G604" s="319"/>
      <c r="H604" s="319"/>
      <c r="I604" s="319"/>
      <c r="J604" s="316"/>
      <c r="K604" s="320">
        <v>-3.06</v>
      </c>
      <c r="L604" s="316"/>
      <c r="M604" s="316"/>
      <c r="N604" s="316"/>
      <c r="O604" s="316"/>
      <c r="P604" s="316"/>
      <c r="Q604" s="316"/>
      <c r="S604" s="321"/>
      <c r="U604" s="322"/>
      <c r="V604" s="316"/>
      <c r="W604" s="316"/>
      <c r="X604" s="316"/>
      <c r="Y604" s="316"/>
      <c r="Z604" s="316"/>
      <c r="AA604" s="316"/>
      <c r="AB604" s="323"/>
      <c r="AU604" s="324" t="s">
        <v>180</v>
      </c>
      <c r="AV604" s="324" t="s">
        <v>86</v>
      </c>
      <c r="AW604" s="116" t="s">
        <v>86</v>
      </c>
      <c r="AX604" s="116" t="s">
        <v>31</v>
      </c>
      <c r="AY604" s="116" t="s">
        <v>74</v>
      </c>
      <c r="AZ604" s="324" t="s">
        <v>172</v>
      </c>
    </row>
    <row r="605" spans="2:66" s="116" customFormat="1" ht="22.6" customHeight="1" x14ac:dyDescent="0.35">
      <c r="B605" s="315"/>
      <c r="C605" s="316"/>
      <c r="D605" s="316"/>
      <c r="E605" s="317" t="s">
        <v>5</v>
      </c>
      <c r="F605" s="318" t="s">
        <v>654</v>
      </c>
      <c r="G605" s="319"/>
      <c r="H605" s="319"/>
      <c r="I605" s="319"/>
      <c r="J605" s="316"/>
      <c r="K605" s="320">
        <v>-3.12</v>
      </c>
      <c r="L605" s="316"/>
      <c r="M605" s="316"/>
      <c r="N605" s="316"/>
      <c r="O605" s="316"/>
      <c r="P605" s="316"/>
      <c r="Q605" s="316"/>
      <c r="S605" s="321"/>
      <c r="U605" s="322"/>
      <c r="V605" s="316"/>
      <c r="W605" s="316"/>
      <c r="X605" s="316"/>
      <c r="Y605" s="316"/>
      <c r="Z605" s="316"/>
      <c r="AA605" s="316"/>
      <c r="AB605" s="323"/>
      <c r="AU605" s="324" t="s">
        <v>180</v>
      </c>
      <c r="AV605" s="324" t="s">
        <v>86</v>
      </c>
      <c r="AW605" s="116" t="s">
        <v>86</v>
      </c>
      <c r="AX605" s="116" t="s">
        <v>31</v>
      </c>
      <c r="AY605" s="116" t="s">
        <v>74</v>
      </c>
      <c r="AZ605" s="324" t="s">
        <v>172</v>
      </c>
    </row>
    <row r="606" spans="2:66" s="119" customFormat="1" ht="22.6" customHeight="1" x14ac:dyDescent="0.35">
      <c r="B606" s="344"/>
      <c r="C606" s="345"/>
      <c r="D606" s="345"/>
      <c r="E606" s="346" t="s">
        <v>5</v>
      </c>
      <c r="F606" s="347" t="s">
        <v>250</v>
      </c>
      <c r="G606" s="348"/>
      <c r="H606" s="348"/>
      <c r="I606" s="348"/>
      <c r="J606" s="345"/>
      <c r="K606" s="349">
        <v>41.27</v>
      </c>
      <c r="L606" s="345"/>
      <c r="M606" s="345"/>
      <c r="N606" s="345"/>
      <c r="O606" s="345"/>
      <c r="P606" s="345"/>
      <c r="Q606" s="345"/>
      <c r="S606" s="350"/>
      <c r="U606" s="351"/>
      <c r="V606" s="345"/>
      <c r="W606" s="345"/>
      <c r="X606" s="345"/>
      <c r="Y606" s="345"/>
      <c r="Z606" s="345"/>
      <c r="AA606" s="345"/>
      <c r="AB606" s="352"/>
      <c r="AU606" s="353" t="s">
        <v>180</v>
      </c>
      <c r="AV606" s="353" t="s">
        <v>86</v>
      </c>
      <c r="AW606" s="119" t="s">
        <v>190</v>
      </c>
      <c r="AX606" s="119" t="s">
        <v>31</v>
      </c>
      <c r="AY606" s="119" t="s">
        <v>74</v>
      </c>
      <c r="AZ606" s="353" t="s">
        <v>172</v>
      </c>
    </row>
    <row r="607" spans="2:66" s="116" customFormat="1" ht="22.6" customHeight="1" x14ac:dyDescent="0.35">
      <c r="B607" s="315"/>
      <c r="C607" s="316"/>
      <c r="D607" s="316"/>
      <c r="E607" s="317" t="s">
        <v>5</v>
      </c>
      <c r="F607" s="318" t="s">
        <v>655</v>
      </c>
      <c r="G607" s="319"/>
      <c r="H607" s="319"/>
      <c r="I607" s="319"/>
      <c r="J607" s="316"/>
      <c r="K607" s="320">
        <v>20.254000000000001</v>
      </c>
      <c r="L607" s="316"/>
      <c r="M607" s="316"/>
      <c r="N607" s="316"/>
      <c r="O607" s="316"/>
      <c r="P607" s="316"/>
      <c r="Q607" s="316"/>
      <c r="S607" s="321"/>
      <c r="U607" s="322"/>
      <c r="V607" s="316"/>
      <c r="W607" s="316"/>
      <c r="X607" s="316"/>
      <c r="Y607" s="316"/>
      <c r="Z607" s="316"/>
      <c r="AA607" s="316"/>
      <c r="AB607" s="323"/>
      <c r="AU607" s="324" t="s">
        <v>180</v>
      </c>
      <c r="AV607" s="324" t="s">
        <v>86</v>
      </c>
      <c r="AW607" s="116" t="s">
        <v>86</v>
      </c>
      <c r="AX607" s="116" t="s">
        <v>31</v>
      </c>
      <c r="AY607" s="116" t="s">
        <v>74</v>
      </c>
      <c r="AZ607" s="324" t="s">
        <v>172</v>
      </c>
    </row>
    <row r="608" spans="2:66" s="116" customFormat="1" ht="22.6" customHeight="1" x14ac:dyDescent="0.35">
      <c r="B608" s="315"/>
      <c r="C608" s="316"/>
      <c r="D608" s="316"/>
      <c r="E608" s="317" t="s">
        <v>5</v>
      </c>
      <c r="F608" s="318" t="s">
        <v>656</v>
      </c>
      <c r="G608" s="319"/>
      <c r="H608" s="319"/>
      <c r="I608" s="319"/>
      <c r="J608" s="316"/>
      <c r="K608" s="320">
        <v>-0.58199999999999996</v>
      </c>
      <c r="L608" s="316"/>
      <c r="M608" s="316"/>
      <c r="N608" s="316"/>
      <c r="O608" s="316"/>
      <c r="P608" s="316"/>
      <c r="Q608" s="316"/>
      <c r="S608" s="321"/>
      <c r="U608" s="322"/>
      <c r="V608" s="316"/>
      <c r="W608" s="316"/>
      <c r="X608" s="316"/>
      <c r="Y608" s="316"/>
      <c r="Z608" s="316"/>
      <c r="AA608" s="316"/>
      <c r="AB608" s="323"/>
      <c r="AU608" s="324" t="s">
        <v>180</v>
      </c>
      <c r="AV608" s="324" t="s">
        <v>86</v>
      </c>
      <c r="AW608" s="116" t="s">
        <v>86</v>
      </c>
      <c r="AX608" s="116" t="s">
        <v>31</v>
      </c>
      <c r="AY608" s="116" t="s">
        <v>74</v>
      </c>
      <c r="AZ608" s="324" t="s">
        <v>172</v>
      </c>
    </row>
    <row r="609" spans="2:52" s="119" customFormat="1" ht="22.6" customHeight="1" x14ac:dyDescent="0.35">
      <c r="B609" s="344"/>
      <c r="C609" s="345"/>
      <c r="D609" s="345"/>
      <c r="E609" s="346" t="s">
        <v>5</v>
      </c>
      <c r="F609" s="347" t="s">
        <v>250</v>
      </c>
      <c r="G609" s="348"/>
      <c r="H609" s="348"/>
      <c r="I609" s="348"/>
      <c r="J609" s="345"/>
      <c r="K609" s="349">
        <v>19.672000000000001</v>
      </c>
      <c r="L609" s="345"/>
      <c r="M609" s="345"/>
      <c r="N609" s="345"/>
      <c r="O609" s="345"/>
      <c r="P609" s="345"/>
      <c r="Q609" s="345"/>
      <c r="S609" s="350"/>
      <c r="U609" s="351"/>
      <c r="V609" s="345"/>
      <c r="W609" s="345"/>
      <c r="X609" s="345"/>
      <c r="Y609" s="345"/>
      <c r="Z609" s="345"/>
      <c r="AA609" s="345"/>
      <c r="AB609" s="352"/>
      <c r="AU609" s="353" t="s">
        <v>180</v>
      </c>
      <c r="AV609" s="353" t="s">
        <v>86</v>
      </c>
      <c r="AW609" s="119" t="s">
        <v>190</v>
      </c>
      <c r="AX609" s="119" t="s">
        <v>31</v>
      </c>
      <c r="AY609" s="119" t="s">
        <v>74</v>
      </c>
      <c r="AZ609" s="353" t="s">
        <v>172</v>
      </c>
    </row>
    <row r="610" spans="2:52" s="116" customFormat="1" ht="22.6" customHeight="1" x14ac:dyDescent="0.35">
      <c r="B610" s="315"/>
      <c r="C610" s="316"/>
      <c r="D610" s="316"/>
      <c r="E610" s="317" t="s">
        <v>5</v>
      </c>
      <c r="F610" s="318" t="s">
        <v>657</v>
      </c>
      <c r="G610" s="319"/>
      <c r="H610" s="319"/>
      <c r="I610" s="319"/>
      <c r="J610" s="316"/>
      <c r="K610" s="320">
        <v>2.73</v>
      </c>
      <c r="L610" s="316"/>
      <c r="M610" s="316"/>
      <c r="N610" s="316"/>
      <c r="O610" s="316"/>
      <c r="P610" s="316"/>
      <c r="Q610" s="316"/>
      <c r="S610" s="321"/>
      <c r="U610" s="322"/>
      <c r="V610" s="316"/>
      <c r="W610" s="316"/>
      <c r="X610" s="316"/>
      <c r="Y610" s="316"/>
      <c r="Z610" s="316"/>
      <c r="AA610" s="316"/>
      <c r="AB610" s="323"/>
      <c r="AU610" s="324" t="s">
        <v>180</v>
      </c>
      <c r="AV610" s="324" t="s">
        <v>86</v>
      </c>
      <c r="AW610" s="116" t="s">
        <v>86</v>
      </c>
      <c r="AX610" s="116" t="s">
        <v>31</v>
      </c>
      <c r="AY610" s="116" t="s">
        <v>74</v>
      </c>
      <c r="AZ610" s="324" t="s">
        <v>172</v>
      </c>
    </row>
    <row r="611" spans="2:52" s="116" customFormat="1" ht="22.6" customHeight="1" x14ac:dyDescent="0.35">
      <c r="B611" s="315"/>
      <c r="C611" s="316"/>
      <c r="D611" s="316"/>
      <c r="E611" s="317" t="s">
        <v>5</v>
      </c>
      <c r="F611" s="318" t="s">
        <v>658</v>
      </c>
      <c r="G611" s="319"/>
      <c r="H611" s="319"/>
      <c r="I611" s="319"/>
      <c r="J611" s="316"/>
      <c r="K611" s="320">
        <v>-0.72</v>
      </c>
      <c r="L611" s="316"/>
      <c r="M611" s="316"/>
      <c r="N611" s="316"/>
      <c r="O611" s="316"/>
      <c r="P611" s="316"/>
      <c r="Q611" s="316"/>
      <c r="S611" s="321"/>
      <c r="U611" s="322"/>
      <c r="V611" s="316"/>
      <c r="W611" s="316"/>
      <c r="X611" s="316"/>
      <c r="Y611" s="316"/>
      <c r="Z611" s="316"/>
      <c r="AA611" s="316"/>
      <c r="AB611" s="323"/>
      <c r="AU611" s="324" t="s">
        <v>180</v>
      </c>
      <c r="AV611" s="324" t="s">
        <v>86</v>
      </c>
      <c r="AW611" s="116" t="s">
        <v>86</v>
      </c>
      <c r="AX611" s="116" t="s">
        <v>31</v>
      </c>
      <c r="AY611" s="116" t="s">
        <v>74</v>
      </c>
      <c r="AZ611" s="324" t="s">
        <v>172</v>
      </c>
    </row>
    <row r="612" spans="2:52" s="119" customFormat="1" ht="22.6" customHeight="1" x14ac:dyDescent="0.35">
      <c r="B612" s="344"/>
      <c r="C612" s="345"/>
      <c r="D612" s="345"/>
      <c r="E612" s="346" t="s">
        <v>5</v>
      </c>
      <c r="F612" s="347" t="s">
        <v>250</v>
      </c>
      <c r="G612" s="348"/>
      <c r="H612" s="348"/>
      <c r="I612" s="348"/>
      <c r="J612" s="345"/>
      <c r="K612" s="349">
        <v>2.0099999999999998</v>
      </c>
      <c r="L612" s="345"/>
      <c r="M612" s="345"/>
      <c r="N612" s="345"/>
      <c r="O612" s="345"/>
      <c r="P612" s="345"/>
      <c r="Q612" s="345"/>
      <c r="S612" s="350"/>
      <c r="U612" s="351"/>
      <c r="V612" s="345"/>
      <c r="W612" s="345"/>
      <c r="X612" s="345"/>
      <c r="Y612" s="345"/>
      <c r="Z612" s="345"/>
      <c r="AA612" s="345"/>
      <c r="AB612" s="352"/>
      <c r="AU612" s="353" t="s">
        <v>180</v>
      </c>
      <c r="AV612" s="353" t="s">
        <v>86</v>
      </c>
      <c r="AW612" s="119" t="s">
        <v>190</v>
      </c>
      <c r="AX612" s="119" t="s">
        <v>31</v>
      </c>
      <c r="AY612" s="119" t="s">
        <v>74</v>
      </c>
      <c r="AZ612" s="353" t="s">
        <v>172</v>
      </c>
    </row>
    <row r="613" spans="2:52" s="116" customFormat="1" ht="22.6" customHeight="1" x14ac:dyDescent="0.35">
      <c r="B613" s="315"/>
      <c r="C613" s="316"/>
      <c r="D613" s="316"/>
      <c r="E613" s="317" t="s">
        <v>5</v>
      </c>
      <c r="F613" s="318" t="s">
        <v>659</v>
      </c>
      <c r="G613" s="319"/>
      <c r="H613" s="319"/>
      <c r="I613" s="319"/>
      <c r="J613" s="316"/>
      <c r="K613" s="320">
        <v>8.1379999999999999</v>
      </c>
      <c r="L613" s="316"/>
      <c r="M613" s="316"/>
      <c r="N613" s="316"/>
      <c r="O613" s="316"/>
      <c r="P613" s="316"/>
      <c r="Q613" s="316"/>
      <c r="S613" s="321"/>
      <c r="U613" s="322"/>
      <c r="V613" s="316"/>
      <c r="W613" s="316"/>
      <c r="X613" s="316"/>
      <c r="Y613" s="316"/>
      <c r="Z613" s="316"/>
      <c r="AA613" s="316"/>
      <c r="AB613" s="323"/>
      <c r="AU613" s="324" t="s">
        <v>180</v>
      </c>
      <c r="AV613" s="324" t="s">
        <v>86</v>
      </c>
      <c r="AW613" s="116" t="s">
        <v>86</v>
      </c>
      <c r="AX613" s="116" t="s">
        <v>31</v>
      </c>
      <c r="AY613" s="116" t="s">
        <v>74</v>
      </c>
      <c r="AZ613" s="324" t="s">
        <v>172</v>
      </c>
    </row>
    <row r="614" spans="2:52" s="116" customFormat="1" ht="22.6" customHeight="1" x14ac:dyDescent="0.35">
      <c r="B614" s="315"/>
      <c r="C614" s="316"/>
      <c r="D614" s="316"/>
      <c r="E614" s="317" t="s">
        <v>5</v>
      </c>
      <c r="F614" s="318" t="s">
        <v>660</v>
      </c>
      <c r="G614" s="319"/>
      <c r="H614" s="319"/>
      <c r="I614" s="319"/>
      <c r="J614" s="316"/>
      <c r="K614" s="320">
        <v>13.95</v>
      </c>
      <c r="L614" s="316"/>
      <c r="M614" s="316"/>
      <c r="N614" s="316"/>
      <c r="O614" s="316"/>
      <c r="P614" s="316"/>
      <c r="Q614" s="316"/>
      <c r="S614" s="321"/>
      <c r="U614" s="322"/>
      <c r="V614" s="316"/>
      <c r="W614" s="316"/>
      <c r="X614" s="316"/>
      <c r="Y614" s="316"/>
      <c r="Z614" s="316"/>
      <c r="AA614" s="316"/>
      <c r="AB614" s="323"/>
      <c r="AU614" s="324" t="s">
        <v>180</v>
      </c>
      <c r="AV614" s="324" t="s">
        <v>86</v>
      </c>
      <c r="AW614" s="116" t="s">
        <v>86</v>
      </c>
      <c r="AX614" s="116" t="s">
        <v>31</v>
      </c>
      <c r="AY614" s="116" t="s">
        <v>74</v>
      </c>
      <c r="AZ614" s="324" t="s">
        <v>172</v>
      </c>
    </row>
    <row r="615" spans="2:52" s="116" customFormat="1" ht="22.6" customHeight="1" x14ac:dyDescent="0.35">
      <c r="B615" s="315"/>
      <c r="C615" s="316"/>
      <c r="D615" s="316"/>
      <c r="E615" s="317" t="s">
        <v>5</v>
      </c>
      <c r="F615" s="318" t="s">
        <v>471</v>
      </c>
      <c r="G615" s="319"/>
      <c r="H615" s="319"/>
      <c r="I615" s="319"/>
      <c r="J615" s="316"/>
      <c r="K615" s="320">
        <v>-1.08</v>
      </c>
      <c r="L615" s="316"/>
      <c r="M615" s="316"/>
      <c r="N615" s="316"/>
      <c r="O615" s="316"/>
      <c r="P615" s="316"/>
      <c r="Q615" s="316"/>
      <c r="S615" s="321"/>
      <c r="U615" s="322"/>
      <c r="V615" s="316"/>
      <c r="W615" s="316"/>
      <c r="X615" s="316"/>
      <c r="Y615" s="316"/>
      <c r="Z615" s="316"/>
      <c r="AA615" s="316"/>
      <c r="AB615" s="323"/>
      <c r="AU615" s="324" t="s">
        <v>180</v>
      </c>
      <c r="AV615" s="324" t="s">
        <v>86</v>
      </c>
      <c r="AW615" s="116" t="s">
        <v>86</v>
      </c>
      <c r="AX615" s="116" t="s">
        <v>31</v>
      </c>
      <c r="AY615" s="116" t="s">
        <v>74</v>
      </c>
      <c r="AZ615" s="324" t="s">
        <v>172</v>
      </c>
    </row>
    <row r="616" spans="2:52" s="116" customFormat="1" ht="22.6" customHeight="1" x14ac:dyDescent="0.35">
      <c r="B616" s="315"/>
      <c r="C616" s="316"/>
      <c r="D616" s="316"/>
      <c r="E616" s="317" t="s">
        <v>5</v>
      </c>
      <c r="F616" s="318" t="s">
        <v>661</v>
      </c>
      <c r="G616" s="319"/>
      <c r="H616" s="319"/>
      <c r="I616" s="319"/>
      <c r="J616" s="316"/>
      <c r="K616" s="320">
        <v>-2.4</v>
      </c>
      <c r="L616" s="316"/>
      <c r="M616" s="316"/>
      <c r="N616" s="316"/>
      <c r="O616" s="316"/>
      <c r="P616" s="316"/>
      <c r="Q616" s="316"/>
      <c r="S616" s="321"/>
      <c r="U616" s="322"/>
      <c r="V616" s="316"/>
      <c r="W616" s="316"/>
      <c r="X616" s="316"/>
      <c r="Y616" s="316"/>
      <c r="Z616" s="316"/>
      <c r="AA616" s="316"/>
      <c r="AB616" s="323"/>
      <c r="AU616" s="324" t="s">
        <v>180</v>
      </c>
      <c r="AV616" s="324" t="s">
        <v>86</v>
      </c>
      <c r="AW616" s="116" t="s">
        <v>86</v>
      </c>
      <c r="AX616" s="116" t="s">
        <v>31</v>
      </c>
      <c r="AY616" s="116" t="s">
        <v>74</v>
      </c>
      <c r="AZ616" s="324" t="s">
        <v>172</v>
      </c>
    </row>
    <row r="617" spans="2:52" s="119" customFormat="1" ht="22.6" customHeight="1" x14ac:dyDescent="0.35">
      <c r="B617" s="344"/>
      <c r="C617" s="345"/>
      <c r="D617" s="345"/>
      <c r="E617" s="346" t="s">
        <v>5</v>
      </c>
      <c r="F617" s="347" t="s">
        <v>250</v>
      </c>
      <c r="G617" s="348"/>
      <c r="H617" s="348"/>
      <c r="I617" s="348"/>
      <c r="J617" s="345"/>
      <c r="K617" s="349">
        <v>18.608000000000001</v>
      </c>
      <c r="L617" s="345"/>
      <c r="M617" s="345"/>
      <c r="N617" s="345"/>
      <c r="O617" s="345"/>
      <c r="P617" s="345"/>
      <c r="Q617" s="345"/>
      <c r="S617" s="350"/>
      <c r="U617" s="351"/>
      <c r="V617" s="345"/>
      <c r="W617" s="345"/>
      <c r="X617" s="345"/>
      <c r="Y617" s="345"/>
      <c r="Z617" s="345"/>
      <c r="AA617" s="345"/>
      <c r="AB617" s="352"/>
      <c r="AU617" s="353" t="s">
        <v>180</v>
      </c>
      <c r="AV617" s="353" t="s">
        <v>86</v>
      </c>
      <c r="AW617" s="119" t="s">
        <v>190</v>
      </c>
      <c r="AX617" s="119" t="s">
        <v>31</v>
      </c>
      <c r="AY617" s="119" t="s">
        <v>74</v>
      </c>
      <c r="AZ617" s="353" t="s">
        <v>172</v>
      </c>
    </row>
    <row r="618" spans="2:52" s="116" customFormat="1" ht="22.6" customHeight="1" x14ac:dyDescent="0.35">
      <c r="B618" s="315"/>
      <c r="C618" s="316"/>
      <c r="D618" s="316"/>
      <c r="E618" s="317" t="s">
        <v>5</v>
      </c>
      <c r="F618" s="318" t="s">
        <v>662</v>
      </c>
      <c r="G618" s="319"/>
      <c r="H618" s="319"/>
      <c r="I618" s="319"/>
      <c r="J618" s="316"/>
      <c r="K618" s="320">
        <v>28.024000000000001</v>
      </c>
      <c r="L618" s="316"/>
      <c r="M618" s="316"/>
      <c r="N618" s="316"/>
      <c r="O618" s="316"/>
      <c r="P618" s="316"/>
      <c r="Q618" s="316"/>
      <c r="S618" s="321"/>
      <c r="U618" s="322"/>
      <c r="V618" s="316"/>
      <c r="W618" s="316"/>
      <c r="X618" s="316"/>
      <c r="Y618" s="316"/>
      <c r="Z618" s="316"/>
      <c r="AA618" s="316"/>
      <c r="AB618" s="323"/>
      <c r="AU618" s="324" t="s">
        <v>180</v>
      </c>
      <c r="AV618" s="324" t="s">
        <v>86</v>
      </c>
      <c r="AW618" s="116" t="s">
        <v>86</v>
      </c>
      <c r="AX618" s="116" t="s">
        <v>31</v>
      </c>
      <c r="AY618" s="116" t="s">
        <v>74</v>
      </c>
      <c r="AZ618" s="324" t="s">
        <v>172</v>
      </c>
    </row>
    <row r="619" spans="2:52" s="116" customFormat="1" ht="22.6" customHeight="1" x14ac:dyDescent="0.35">
      <c r="B619" s="315"/>
      <c r="C619" s="316"/>
      <c r="D619" s="316"/>
      <c r="E619" s="317" t="s">
        <v>5</v>
      </c>
      <c r="F619" s="318" t="s">
        <v>663</v>
      </c>
      <c r="G619" s="319"/>
      <c r="H619" s="319"/>
      <c r="I619" s="319"/>
      <c r="J619" s="316"/>
      <c r="K619" s="320">
        <v>0.65</v>
      </c>
      <c r="L619" s="316"/>
      <c r="M619" s="316"/>
      <c r="N619" s="316"/>
      <c r="O619" s="316"/>
      <c r="P619" s="316"/>
      <c r="Q619" s="316"/>
      <c r="S619" s="321"/>
      <c r="U619" s="322"/>
      <c r="V619" s="316"/>
      <c r="W619" s="316"/>
      <c r="X619" s="316"/>
      <c r="Y619" s="316"/>
      <c r="Z619" s="316"/>
      <c r="AA619" s="316"/>
      <c r="AB619" s="323"/>
      <c r="AU619" s="324" t="s">
        <v>180</v>
      </c>
      <c r="AV619" s="324" t="s">
        <v>86</v>
      </c>
      <c r="AW619" s="116" t="s">
        <v>86</v>
      </c>
      <c r="AX619" s="116" t="s">
        <v>31</v>
      </c>
      <c r="AY619" s="116" t="s">
        <v>74</v>
      </c>
      <c r="AZ619" s="324" t="s">
        <v>172</v>
      </c>
    </row>
    <row r="620" spans="2:52" s="116" customFormat="1" ht="22.6" customHeight="1" x14ac:dyDescent="0.35">
      <c r="B620" s="315"/>
      <c r="C620" s="316"/>
      <c r="D620" s="316"/>
      <c r="E620" s="317" t="s">
        <v>5</v>
      </c>
      <c r="F620" s="318" t="s">
        <v>631</v>
      </c>
      <c r="G620" s="319"/>
      <c r="H620" s="319"/>
      <c r="I620" s="319"/>
      <c r="J620" s="316"/>
      <c r="K620" s="320">
        <v>-1.5760000000000001</v>
      </c>
      <c r="L620" s="316"/>
      <c r="M620" s="316"/>
      <c r="N620" s="316"/>
      <c r="O620" s="316"/>
      <c r="P620" s="316"/>
      <c r="Q620" s="316"/>
      <c r="S620" s="321"/>
      <c r="U620" s="322"/>
      <c r="V620" s="316"/>
      <c r="W620" s="316"/>
      <c r="X620" s="316"/>
      <c r="Y620" s="316"/>
      <c r="Z620" s="316"/>
      <c r="AA620" s="316"/>
      <c r="AB620" s="323"/>
      <c r="AU620" s="324" t="s">
        <v>180</v>
      </c>
      <c r="AV620" s="324" t="s">
        <v>86</v>
      </c>
      <c r="AW620" s="116" t="s">
        <v>86</v>
      </c>
      <c r="AX620" s="116" t="s">
        <v>31</v>
      </c>
      <c r="AY620" s="116" t="s">
        <v>74</v>
      </c>
      <c r="AZ620" s="324" t="s">
        <v>172</v>
      </c>
    </row>
    <row r="621" spans="2:52" s="116" customFormat="1" ht="22.6" customHeight="1" x14ac:dyDescent="0.35">
      <c r="B621" s="315"/>
      <c r="C621" s="316"/>
      <c r="D621" s="316"/>
      <c r="E621" s="317" t="s">
        <v>5</v>
      </c>
      <c r="F621" s="318" t="s">
        <v>664</v>
      </c>
      <c r="G621" s="319"/>
      <c r="H621" s="319"/>
      <c r="I621" s="319"/>
      <c r="J621" s="316"/>
      <c r="K621" s="320">
        <v>-2.4630000000000001</v>
      </c>
      <c r="L621" s="316"/>
      <c r="M621" s="316"/>
      <c r="N621" s="316"/>
      <c r="O621" s="316"/>
      <c r="P621" s="316"/>
      <c r="Q621" s="316"/>
      <c r="S621" s="321"/>
      <c r="U621" s="322"/>
      <c r="V621" s="316"/>
      <c r="W621" s="316"/>
      <c r="X621" s="316"/>
      <c r="Y621" s="316"/>
      <c r="Z621" s="316"/>
      <c r="AA621" s="316"/>
      <c r="AB621" s="323"/>
      <c r="AU621" s="324" t="s">
        <v>180</v>
      </c>
      <c r="AV621" s="324" t="s">
        <v>86</v>
      </c>
      <c r="AW621" s="116" t="s">
        <v>86</v>
      </c>
      <c r="AX621" s="116" t="s">
        <v>31</v>
      </c>
      <c r="AY621" s="116" t="s">
        <v>74</v>
      </c>
      <c r="AZ621" s="324" t="s">
        <v>172</v>
      </c>
    </row>
    <row r="622" spans="2:52" s="119" customFormat="1" ht="22.6" customHeight="1" x14ac:dyDescent="0.35">
      <c r="B622" s="344"/>
      <c r="C622" s="345"/>
      <c r="D622" s="345"/>
      <c r="E622" s="346" t="s">
        <v>5</v>
      </c>
      <c r="F622" s="347" t="s">
        <v>250</v>
      </c>
      <c r="G622" s="348"/>
      <c r="H622" s="348"/>
      <c r="I622" s="348"/>
      <c r="J622" s="345"/>
      <c r="K622" s="349">
        <v>24.635000000000002</v>
      </c>
      <c r="L622" s="345"/>
      <c r="M622" s="345"/>
      <c r="N622" s="345"/>
      <c r="O622" s="345"/>
      <c r="P622" s="345"/>
      <c r="Q622" s="345"/>
      <c r="S622" s="350"/>
      <c r="U622" s="351"/>
      <c r="V622" s="345"/>
      <c r="W622" s="345"/>
      <c r="X622" s="345"/>
      <c r="Y622" s="345"/>
      <c r="Z622" s="345"/>
      <c r="AA622" s="345"/>
      <c r="AB622" s="352"/>
      <c r="AU622" s="353" t="s">
        <v>180</v>
      </c>
      <c r="AV622" s="353" t="s">
        <v>86</v>
      </c>
      <c r="AW622" s="119" t="s">
        <v>190</v>
      </c>
      <c r="AX622" s="119" t="s">
        <v>31</v>
      </c>
      <c r="AY622" s="119" t="s">
        <v>74</v>
      </c>
      <c r="AZ622" s="353" t="s">
        <v>172</v>
      </c>
    </row>
    <row r="623" spans="2:52" s="116" customFormat="1" ht="31.6" customHeight="1" x14ac:dyDescent="0.35">
      <c r="B623" s="315"/>
      <c r="C623" s="316"/>
      <c r="D623" s="316"/>
      <c r="E623" s="317" t="s">
        <v>5</v>
      </c>
      <c r="F623" s="318" t="s">
        <v>665</v>
      </c>
      <c r="G623" s="319"/>
      <c r="H623" s="319"/>
      <c r="I623" s="319"/>
      <c r="J623" s="316"/>
      <c r="K623" s="320">
        <v>39.024999999999999</v>
      </c>
      <c r="L623" s="316"/>
      <c r="M623" s="316"/>
      <c r="N623" s="316"/>
      <c r="O623" s="316"/>
      <c r="P623" s="316"/>
      <c r="Q623" s="316"/>
      <c r="S623" s="321"/>
      <c r="U623" s="322"/>
      <c r="V623" s="316"/>
      <c r="W623" s="316"/>
      <c r="X623" s="316"/>
      <c r="Y623" s="316"/>
      <c r="Z623" s="316"/>
      <c r="AA623" s="316"/>
      <c r="AB623" s="323"/>
      <c r="AU623" s="324" t="s">
        <v>180</v>
      </c>
      <c r="AV623" s="324" t="s">
        <v>86</v>
      </c>
      <c r="AW623" s="116" t="s">
        <v>86</v>
      </c>
      <c r="AX623" s="116" t="s">
        <v>31</v>
      </c>
      <c r="AY623" s="116" t="s">
        <v>74</v>
      </c>
      <c r="AZ623" s="324" t="s">
        <v>172</v>
      </c>
    </row>
    <row r="624" spans="2:52" s="116" customFormat="1" ht="22.6" customHeight="1" x14ac:dyDescent="0.35">
      <c r="B624" s="315"/>
      <c r="C624" s="316"/>
      <c r="D624" s="316"/>
      <c r="E624" s="317" t="s">
        <v>5</v>
      </c>
      <c r="F624" s="318" t="s">
        <v>666</v>
      </c>
      <c r="G624" s="319"/>
      <c r="H624" s="319"/>
      <c r="I624" s="319"/>
      <c r="J624" s="316"/>
      <c r="K624" s="320">
        <v>-3.96</v>
      </c>
      <c r="L624" s="316"/>
      <c r="M624" s="316"/>
      <c r="N624" s="316"/>
      <c r="O624" s="316"/>
      <c r="P624" s="316"/>
      <c r="Q624" s="316"/>
      <c r="S624" s="321"/>
      <c r="U624" s="322"/>
      <c r="V624" s="316"/>
      <c r="W624" s="316"/>
      <c r="X624" s="316"/>
      <c r="Y624" s="316"/>
      <c r="Z624" s="316"/>
      <c r="AA624" s="316"/>
      <c r="AB624" s="323"/>
      <c r="AU624" s="324" t="s">
        <v>180</v>
      </c>
      <c r="AV624" s="324" t="s">
        <v>86</v>
      </c>
      <c r="AW624" s="116" t="s">
        <v>86</v>
      </c>
      <c r="AX624" s="116" t="s">
        <v>31</v>
      </c>
      <c r="AY624" s="116" t="s">
        <v>74</v>
      </c>
      <c r="AZ624" s="324" t="s">
        <v>172</v>
      </c>
    </row>
    <row r="625" spans="2:52" s="116" customFormat="1" ht="22.6" customHeight="1" x14ac:dyDescent="0.35">
      <c r="B625" s="315"/>
      <c r="C625" s="316"/>
      <c r="D625" s="316"/>
      <c r="E625" s="317" t="s">
        <v>5</v>
      </c>
      <c r="F625" s="318" t="s">
        <v>667</v>
      </c>
      <c r="G625" s="319"/>
      <c r="H625" s="319"/>
      <c r="I625" s="319"/>
      <c r="J625" s="316"/>
      <c r="K625" s="320">
        <v>-3.15</v>
      </c>
      <c r="L625" s="316"/>
      <c r="M625" s="316"/>
      <c r="N625" s="316"/>
      <c r="O625" s="316"/>
      <c r="P625" s="316"/>
      <c r="Q625" s="316"/>
      <c r="S625" s="321"/>
      <c r="U625" s="322"/>
      <c r="V625" s="316"/>
      <c r="W625" s="316"/>
      <c r="X625" s="316"/>
      <c r="Y625" s="316"/>
      <c r="Z625" s="316"/>
      <c r="AA625" s="316"/>
      <c r="AB625" s="323"/>
      <c r="AU625" s="324" t="s">
        <v>180</v>
      </c>
      <c r="AV625" s="324" t="s">
        <v>86</v>
      </c>
      <c r="AW625" s="116" t="s">
        <v>86</v>
      </c>
      <c r="AX625" s="116" t="s">
        <v>31</v>
      </c>
      <c r="AY625" s="116" t="s">
        <v>74</v>
      </c>
      <c r="AZ625" s="324" t="s">
        <v>172</v>
      </c>
    </row>
    <row r="626" spans="2:52" s="119" customFormat="1" ht="22.6" customHeight="1" x14ac:dyDescent="0.35">
      <c r="B626" s="344"/>
      <c r="C626" s="345"/>
      <c r="D626" s="345"/>
      <c r="E626" s="346" t="s">
        <v>5</v>
      </c>
      <c r="F626" s="347" t="s">
        <v>250</v>
      </c>
      <c r="G626" s="348"/>
      <c r="H626" s="348"/>
      <c r="I626" s="348"/>
      <c r="J626" s="345"/>
      <c r="K626" s="349">
        <v>31.914999999999999</v>
      </c>
      <c r="L626" s="345"/>
      <c r="M626" s="345"/>
      <c r="N626" s="345"/>
      <c r="O626" s="345"/>
      <c r="P626" s="345"/>
      <c r="Q626" s="345"/>
      <c r="S626" s="350"/>
      <c r="U626" s="351"/>
      <c r="V626" s="345"/>
      <c r="W626" s="345"/>
      <c r="X626" s="345"/>
      <c r="Y626" s="345"/>
      <c r="Z626" s="345"/>
      <c r="AA626" s="345"/>
      <c r="AB626" s="352"/>
      <c r="AU626" s="353" t="s">
        <v>180</v>
      </c>
      <c r="AV626" s="353" t="s">
        <v>86</v>
      </c>
      <c r="AW626" s="119" t="s">
        <v>190</v>
      </c>
      <c r="AX626" s="119" t="s">
        <v>31</v>
      </c>
      <c r="AY626" s="119" t="s">
        <v>74</v>
      </c>
      <c r="AZ626" s="353" t="s">
        <v>172</v>
      </c>
    </row>
    <row r="627" spans="2:52" s="116" customFormat="1" ht="22.6" customHeight="1" x14ac:dyDescent="0.35">
      <c r="B627" s="315"/>
      <c r="C627" s="316"/>
      <c r="D627" s="316"/>
      <c r="E627" s="317" t="s">
        <v>5</v>
      </c>
      <c r="F627" s="318" t="s">
        <v>668</v>
      </c>
      <c r="G627" s="319"/>
      <c r="H627" s="319"/>
      <c r="I627" s="319"/>
      <c r="J627" s="316"/>
      <c r="K627" s="320">
        <v>2.8039999999999998</v>
      </c>
      <c r="L627" s="316"/>
      <c r="M627" s="316"/>
      <c r="N627" s="316"/>
      <c r="O627" s="316"/>
      <c r="P627" s="316"/>
      <c r="Q627" s="316"/>
      <c r="S627" s="321"/>
      <c r="U627" s="322"/>
      <c r="V627" s="316"/>
      <c r="W627" s="316"/>
      <c r="X627" s="316"/>
      <c r="Y627" s="316"/>
      <c r="Z627" s="316"/>
      <c r="AA627" s="316"/>
      <c r="AB627" s="323"/>
      <c r="AU627" s="324" t="s">
        <v>180</v>
      </c>
      <c r="AV627" s="324" t="s">
        <v>86</v>
      </c>
      <c r="AW627" s="116" t="s">
        <v>86</v>
      </c>
      <c r="AX627" s="116" t="s">
        <v>31</v>
      </c>
      <c r="AY627" s="116" t="s">
        <v>74</v>
      </c>
      <c r="AZ627" s="324" t="s">
        <v>172</v>
      </c>
    </row>
    <row r="628" spans="2:52" s="116" customFormat="1" ht="22.6" customHeight="1" x14ac:dyDescent="0.35">
      <c r="B628" s="315"/>
      <c r="C628" s="316"/>
      <c r="D628" s="316"/>
      <c r="E628" s="317" t="s">
        <v>5</v>
      </c>
      <c r="F628" s="318" t="s">
        <v>471</v>
      </c>
      <c r="G628" s="319"/>
      <c r="H628" s="319"/>
      <c r="I628" s="319"/>
      <c r="J628" s="316"/>
      <c r="K628" s="320">
        <v>-1.08</v>
      </c>
      <c r="L628" s="316"/>
      <c r="M628" s="316"/>
      <c r="N628" s="316"/>
      <c r="O628" s="316"/>
      <c r="P628" s="316"/>
      <c r="Q628" s="316"/>
      <c r="S628" s="321"/>
      <c r="U628" s="322"/>
      <c r="V628" s="316"/>
      <c r="W628" s="316"/>
      <c r="X628" s="316"/>
      <c r="Y628" s="316"/>
      <c r="Z628" s="316"/>
      <c r="AA628" s="316"/>
      <c r="AB628" s="323"/>
      <c r="AU628" s="324" t="s">
        <v>180</v>
      </c>
      <c r="AV628" s="324" t="s">
        <v>86</v>
      </c>
      <c r="AW628" s="116" t="s">
        <v>86</v>
      </c>
      <c r="AX628" s="116" t="s">
        <v>31</v>
      </c>
      <c r="AY628" s="116" t="s">
        <v>74</v>
      </c>
      <c r="AZ628" s="324" t="s">
        <v>172</v>
      </c>
    </row>
    <row r="629" spans="2:52" s="119" customFormat="1" ht="22.6" customHeight="1" x14ac:dyDescent="0.35">
      <c r="B629" s="344"/>
      <c r="C629" s="345"/>
      <c r="D629" s="345"/>
      <c r="E629" s="346" t="s">
        <v>5</v>
      </c>
      <c r="F629" s="347" t="s">
        <v>250</v>
      </c>
      <c r="G629" s="348"/>
      <c r="H629" s="348"/>
      <c r="I629" s="348"/>
      <c r="J629" s="345"/>
      <c r="K629" s="349">
        <v>1.724</v>
      </c>
      <c r="L629" s="345"/>
      <c r="M629" s="345"/>
      <c r="N629" s="345"/>
      <c r="O629" s="345"/>
      <c r="P629" s="345"/>
      <c r="Q629" s="345"/>
      <c r="S629" s="350"/>
      <c r="U629" s="351"/>
      <c r="V629" s="345"/>
      <c r="W629" s="345"/>
      <c r="X629" s="345"/>
      <c r="Y629" s="345"/>
      <c r="Z629" s="345"/>
      <c r="AA629" s="345"/>
      <c r="AB629" s="352"/>
      <c r="AU629" s="353" t="s">
        <v>180</v>
      </c>
      <c r="AV629" s="353" t="s">
        <v>86</v>
      </c>
      <c r="AW629" s="119" t="s">
        <v>190</v>
      </c>
      <c r="AX629" s="119" t="s">
        <v>31</v>
      </c>
      <c r="AY629" s="119" t="s">
        <v>74</v>
      </c>
      <c r="AZ629" s="353" t="s">
        <v>172</v>
      </c>
    </row>
    <row r="630" spans="2:52" s="116" customFormat="1" ht="22.6" customHeight="1" x14ac:dyDescent="0.35">
      <c r="B630" s="315"/>
      <c r="C630" s="316"/>
      <c r="D630" s="316"/>
      <c r="E630" s="317" t="s">
        <v>5</v>
      </c>
      <c r="F630" s="318" t="s">
        <v>669</v>
      </c>
      <c r="G630" s="319"/>
      <c r="H630" s="319"/>
      <c r="I630" s="319"/>
      <c r="J630" s="316"/>
      <c r="K630" s="320">
        <v>17.555</v>
      </c>
      <c r="L630" s="316"/>
      <c r="M630" s="316"/>
      <c r="N630" s="316"/>
      <c r="O630" s="316"/>
      <c r="P630" s="316"/>
      <c r="Q630" s="316"/>
      <c r="S630" s="321"/>
      <c r="U630" s="322"/>
      <c r="V630" s="316"/>
      <c r="W630" s="316"/>
      <c r="X630" s="316"/>
      <c r="Y630" s="316"/>
      <c r="Z630" s="316"/>
      <c r="AA630" s="316"/>
      <c r="AB630" s="323"/>
      <c r="AU630" s="324" t="s">
        <v>180</v>
      </c>
      <c r="AV630" s="324" t="s">
        <v>86</v>
      </c>
      <c r="AW630" s="116" t="s">
        <v>86</v>
      </c>
      <c r="AX630" s="116" t="s">
        <v>31</v>
      </c>
      <c r="AY630" s="116" t="s">
        <v>74</v>
      </c>
      <c r="AZ630" s="324" t="s">
        <v>172</v>
      </c>
    </row>
    <row r="631" spans="2:52" s="116" customFormat="1" ht="22.6" customHeight="1" x14ac:dyDescent="0.35">
      <c r="B631" s="315"/>
      <c r="C631" s="316"/>
      <c r="D631" s="316"/>
      <c r="E631" s="317" t="s">
        <v>5</v>
      </c>
      <c r="F631" s="318" t="s">
        <v>670</v>
      </c>
      <c r="G631" s="319"/>
      <c r="H631" s="319"/>
      <c r="I631" s="319"/>
      <c r="J631" s="316"/>
      <c r="K631" s="320">
        <v>11.132</v>
      </c>
      <c r="L631" s="316"/>
      <c r="M631" s="316"/>
      <c r="N631" s="316"/>
      <c r="O631" s="316"/>
      <c r="P631" s="316"/>
      <c r="Q631" s="316"/>
      <c r="S631" s="321"/>
      <c r="U631" s="322"/>
      <c r="V631" s="316"/>
      <c r="W631" s="316"/>
      <c r="X631" s="316"/>
      <c r="Y631" s="316"/>
      <c r="Z631" s="316"/>
      <c r="AA631" s="316"/>
      <c r="AB631" s="323"/>
      <c r="AU631" s="324" t="s">
        <v>180</v>
      </c>
      <c r="AV631" s="324" t="s">
        <v>86</v>
      </c>
      <c r="AW631" s="116" t="s">
        <v>86</v>
      </c>
      <c r="AX631" s="116" t="s">
        <v>31</v>
      </c>
      <c r="AY631" s="116" t="s">
        <v>74</v>
      </c>
      <c r="AZ631" s="324" t="s">
        <v>172</v>
      </c>
    </row>
    <row r="632" spans="2:52" s="116" customFormat="1" ht="22.6" customHeight="1" x14ac:dyDescent="0.35">
      <c r="B632" s="315"/>
      <c r="C632" s="316"/>
      <c r="D632" s="316"/>
      <c r="E632" s="317" t="s">
        <v>5</v>
      </c>
      <c r="F632" s="318" t="s">
        <v>461</v>
      </c>
      <c r="G632" s="319"/>
      <c r="H632" s="319"/>
      <c r="I632" s="319"/>
      <c r="J632" s="316"/>
      <c r="K632" s="320">
        <v>-2.16</v>
      </c>
      <c r="L632" s="316"/>
      <c r="M632" s="316"/>
      <c r="N632" s="316"/>
      <c r="O632" s="316"/>
      <c r="P632" s="316"/>
      <c r="Q632" s="316"/>
      <c r="S632" s="321"/>
      <c r="U632" s="322"/>
      <c r="V632" s="316"/>
      <c r="W632" s="316"/>
      <c r="X632" s="316"/>
      <c r="Y632" s="316"/>
      <c r="Z632" s="316"/>
      <c r="AA632" s="316"/>
      <c r="AB632" s="323"/>
      <c r="AU632" s="324" t="s">
        <v>180</v>
      </c>
      <c r="AV632" s="324" t="s">
        <v>86</v>
      </c>
      <c r="AW632" s="116" t="s">
        <v>86</v>
      </c>
      <c r="AX632" s="116" t="s">
        <v>31</v>
      </c>
      <c r="AY632" s="116" t="s">
        <v>74</v>
      </c>
      <c r="AZ632" s="324" t="s">
        <v>172</v>
      </c>
    </row>
    <row r="633" spans="2:52" s="119" customFormat="1" ht="22.6" customHeight="1" x14ac:dyDescent="0.35">
      <c r="B633" s="344"/>
      <c r="C633" s="345"/>
      <c r="D633" s="345"/>
      <c r="E633" s="346" t="s">
        <v>5</v>
      </c>
      <c r="F633" s="347" t="s">
        <v>250</v>
      </c>
      <c r="G633" s="348"/>
      <c r="H633" s="348"/>
      <c r="I633" s="348"/>
      <c r="J633" s="345"/>
      <c r="K633" s="349">
        <v>26.527000000000001</v>
      </c>
      <c r="L633" s="345"/>
      <c r="M633" s="345"/>
      <c r="N633" s="345"/>
      <c r="O633" s="345"/>
      <c r="P633" s="345"/>
      <c r="Q633" s="345"/>
      <c r="S633" s="350"/>
      <c r="U633" s="351"/>
      <c r="V633" s="345"/>
      <c r="W633" s="345"/>
      <c r="X633" s="345"/>
      <c r="Y633" s="345"/>
      <c r="Z633" s="345"/>
      <c r="AA633" s="345"/>
      <c r="AB633" s="352"/>
      <c r="AU633" s="353" t="s">
        <v>180</v>
      </c>
      <c r="AV633" s="353" t="s">
        <v>86</v>
      </c>
      <c r="AW633" s="119" t="s">
        <v>190</v>
      </c>
      <c r="AX633" s="119" t="s">
        <v>31</v>
      </c>
      <c r="AY633" s="119" t="s">
        <v>74</v>
      </c>
      <c r="AZ633" s="353" t="s">
        <v>172</v>
      </c>
    </row>
    <row r="634" spans="2:52" s="116" customFormat="1" ht="22.6" customHeight="1" x14ac:dyDescent="0.35">
      <c r="B634" s="315"/>
      <c r="C634" s="316"/>
      <c r="D634" s="316"/>
      <c r="E634" s="317" t="s">
        <v>5</v>
      </c>
      <c r="F634" s="318" t="s">
        <v>671</v>
      </c>
      <c r="G634" s="319"/>
      <c r="H634" s="319"/>
      <c r="I634" s="319"/>
      <c r="J634" s="316"/>
      <c r="K634" s="320">
        <v>7.6230000000000002</v>
      </c>
      <c r="L634" s="316"/>
      <c r="M634" s="316"/>
      <c r="N634" s="316"/>
      <c r="O634" s="316"/>
      <c r="P634" s="316"/>
      <c r="Q634" s="316"/>
      <c r="S634" s="321"/>
      <c r="U634" s="322"/>
      <c r="V634" s="316"/>
      <c r="W634" s="316"/>
      <c r="X634" s="316"/>
      <c r="Y634" s="316"/>
      <c r="Z634" s="316"/>
      <c r="AA634" s="316"/>
      <c r="AB634" s="323"/>
      <c r="AU634" s="324" t="s">
        <v>180</v>
      </c>
      <c r="AV634" s="324" t="s">
        <v>86</v>
      </c>
      <c r="AW634" s="116" t="s">
        <v>86</v>
      </c>
      <c r="AX634" s="116" t="s">
        <v>31</v>
      </c>
      <c r="AY634" s="116" t="s">
        <v>74</v>
      </c>
      <c r="AZ634" s="324" t="s">
        <v>172</v>
      </c>
    </row>
    <row r="635" spans="2:52" s="116" customFormat="1" ht="22.6" customHeight="1" x14ac:dyDescent="0.35">
      <c r="B635" s="315"/>
      <c r="C635" s="316"/>
      <c r="D635" s="316"/>
      <c r="E635" s="317" t="s">
        <v>5</v>
      </c>
      <c r="F635" s="318" t="s">
        <v>471</v>
      </c>
      <c r="G635" s="319"/>
      <c r="H635" s="319"/>
      <c r="I635" s="319"/>
      <c r="J635" s="316"/>
      <c r="K635" s="320">
        <v>-1.08</v>
      </c>
      <c r="L635" s="316"/>
      <c r="M635" s="316"/>
      <c r="N635" s="316"/>
      <c r="O635" s="316"/>
      <c r="P635" s="316"/>
      <c r="Q635" s="316"/>
      <c r="S635" s="321"/>
      <c r="U635" s="322"/>
      <c r="V635" s="316"/>
      <c r="W635" s="316"/>
      <c r="X635" s="316"/>
      <c r="Y635" s="316"/>
      <c r="Z635" s="316"/>
      <c r="AA635" s="316"/>
      <c r="AB635" s="323"/>
      <c r="AU635" s="324" t="s">
        <v>180</v>
      </c>
      <c r="AV635" s="324" t="s">
        <v>86</v>
      </c>
      <c r="AW635" s="116" t="s">
        <v>86</v>
      </c>
      <c r="AX635" s="116" t="s">
        <v>31</v>
      </c>
      <c r="AY635" s="116" t="s">
        <v>74</v>
      </c>
      <c r="AZ635" s="324" t="s">
        <v>172</v>
      </c>
    </row>
    <row r="636" spans="2:52" s="119" customFormat="1" ht="22.6" customHeight="1" x14ac:dyDescent="0.35">
      <c r="B636" s="344"/>
      <c r="C636" s="345"/>
      <c r="D636" s="345"/>
      <c r="E636" s="346" t="s">
        <v>5</v>
      </c>
      <c r="F636" s="347" t="s">
        <v>250</v>
      </c>
      <c r="G636" s="348"/>
      <c r="H636" s="348"/>
      <c r="I636" s="348"/>
      <c r="J636" s="345"/>
      <c r="K636" s="349">
        <v>6.5430000000000001</v>
      </c>
      <c r="L636" s="345"/>
      <c r="M636" s="345"/>
      <c r="N636" s="345"/>
      <c r="O636" s="345"/>
      <c r="P636" s="345"/>
      <c r="Q636" s="345"/>
      <c r="S636" s="350"/>
      <c r="U636" s="351"/>
      <c r="V636" s="345"/>
      <c r="W636" s="345"/>
      <c r="X636" s="345"/>
      <c r="Y636" s="345"/>
      <c r="Z636" s="345"/>
      <c r="AA636" s="345"/>
      <c r="AB636" s="352"/>
      <c r="AU636" s="353" t="s">
        <v>180</v>
      </c>
      <c r="AV636" s="353" t="s">
        <v>86</v>
      </c>
      <c r="AW636" s="119" t="s">
        <v>190</v>
      </c>
      <c r="AX636" s="119" t="s">
        <v>31</v>
      </c>
      <c r="AY636" s="119" t="s">
        <v>74</v>
      </c>
      <c r="AZ636" s="353" t="s">
        <v>172</v>
      </c>
    </row>
    <row r="637" spans="2:52" s="116" customFormat="1" ht="22.6" customHeight="1" x14ac:dyDescent="0.35">
      <c r="B637" s="315"/>
      <c r="C637" s="316"/>
      <c r="D637" s="316"/>
      <c r="E637" s="317" t="s">
        <v>5</v>
      </c>
      <c r="F637" s="318" t="s">
        <v>672</v>
      </c>
      <c r="G637" s="319"/>
      <c r="H637" s="319"/>
      <c r="I637" s="319"/>
      <c r="J637" s="316"/>
      <c r="K637" s="320">
        <v>13.914999999999999</v>
      </c>
      <c r="L637" s="316"/>
      <c r="M637" s="316"/>
      <c r="N637" s="316"/>
      <c r="O637" s="316"/>
      <c r="P637" s="316"/>
      <c r="Q637" s="316"/>
      <c r="S637" s="321"/>
      <c r="U637" s="322"/>
      <c r="V637" s="316"/>
      <c r="W637" s="316"/>
      <c r="X637" s="316"/>
      <c r="Y637" s="316"/>
      <c r="Z637" s="316"/>
      <c r="AA637" s="316"/>
      <c r="AB637" s="323"/>
      <c r="AU637" s="324" t="s">
        <v>180</v>
      </c>
      <c r="AV637" s="324" t="s">
        <v>86</v>
      </c>
      <c r="AW637" s="116" t="s">
        <v>86</v>
      </c>
      <c r="AX637" s="116" t="s">
        <v>31</v>
      </c>
      <c r="AY637" s="116" t="s">
        <v>74</v>
      </c>
      <c r="AZ637" s="324" t="s">
        <v>172</v>
      </c>
    </row>
    <row r="638" spans="2:52" s="116" customFormat="1" ht="22.6" customHeight="1" x14ac:dyDescent="0.35">
      <c r="B638" s="315"/>
      <c r="C638" s="316"/>
      <c r="D638" s="316"/>
      <c r="E638" s="317" t="s">
        <v>5</v>
      </c>
      <c r="F638" s="318" t="s">
        <v>673</v>
      </c>
      <c r="G638" s="319"/>
      <c r="H638" s="319"/>
      <c r="I638" s="319"/>
      <c r="J638" s="316"/>
      <c r="K638" s="320">
        <v>6.5730000000000004</v>
      </c>
      <c r="L638" s="316"/>
      <c r="M638" s="316"/>
      <c r="N638" s="316"/>
      <c r="O638" s="316"/>
      <c r="P638" s="316"/>
      <c r="Q638" s="316"/>
      <c r="S638" s="321"/>
      <c r="U638" s="322"/>
      <c r="V638" s="316"/>
      <c r="W638" s="316"/>
      <c r="X638" s="316"/>
      <c r="Y638" s="316"/>
      <c r="Z638" s="316"/>
      <c r="AA638" s="316"/>
      <c r="AB638" s="323"/>
      <c r="AU638" s="324" t="s">
        <v>180</v>
      </c>
      <c r="AV638" s="324" t="s">
        <v>86</v>
      </c>
      <c r="AW638" s="116" t="s">
        <v>86</v>
      </c>
      <c r="AX638" s="116" t="s">
        <v>31</v>
      </c>
      <c r="AY638" s="116" t="s">
        <v>74</v>
      </c>
      <c r="AZ638" s="324" t="s">
        <v>172</v>
      </c>
    </row>
    <row r="639" spans="2:52" s="116" customFormat="1" ht="22.6" customHeight="1" x14ac:dyDescent="0.35">
      <c r="B639" s="315"/>
      <c r="C639" s="316"/>
      <c r="D639" s="316"/>
      <c r="E639" s="317" t="s">
        <v>5</v>
      </c>
      <c r="F639" s="318" t="s">
        <v>471</v>
      </c>
      <c r="G639" s="319"/>
      <c r="H639" s="319"/>
      <c r="I639" s="319"/>
      <c r="J639" s="316"/>
      <c r="K639" s="320">
        <v>-1.08</v>
      </c>
      <c r="L639" s="316"/>
      <c r="M639" s="316"/>
      <c r="N639" s="316"/>
      <c r="O639" s="316"/>
      <c r="P639" s="316"/>
      <c r="Q639" s="316"/>
      <c r="S639" s="321"/>
      <c r="U639" s="322"/>
      <c r="V639" s="316"/>
      <c r="W639" s="316"/>
      <c r="X639" s="316"/>
      <c r="Y639" s="316"/>
      <c r="Z639" s="316"/>
      <c r="AA639" s="316"/>
      <c r="AB639" s="323"/>
      <c r="AU639" s="324" t="s">
        <v>180</v>
      </c>
      <c r="AV639" s="324" t="s">
        <v>86</v>
      </c>
      <c r="AW639" s="116" t="s">
        <v>86</v>
      </c>
      <c r="AX639" s="116" t="s">
        <v>31</v>
      </c>
      <c r="AY639" s="116" t="s">
        <v>74</v>
      </c>
      <c r="AZ639" s="324" t="s">
        <v>172</v>
      </c>
    </row>
    <row r="640" spans="2:52" s="116" customFormat="1" ht="22.6" customHeight="1" x14ac:dyDescent="0.35">
      <c r="B640" s="315"/>
      <c r="C640" s="316"/>
      <c r="D640" s="316"/>
      <c r="E640" s="317" t="s">
        <v>5</v>
      </c>
      <c r="F640" s="318" t="s">
        <v>674</v>
      </c>
      <c r="G640" s="319"/>
      <c r="H640" s="319"/>
      <c r="I640" s="319"/>
      <c r="J640" s="316"/>
      <c r="K640" s="320">
        <v>4.2629999999999999</v>
      </c>
      <c r="L640" s="316"/>
      <c r="M640" s="316"/>
      <c r="N640" s="316"/>
      <c r="O640" s="316"/>
      <c r="P640" s="316"/>
      <c r="Q640" s="316"/>
      <c r="S640" s="321"/>
      <c r="U640" s="322"/>
      <c r="V640" s="316"/>
      <c r="W640" s="316"/>
      <c r="X640" s="316"/>
      <c r="Y640" s="316"/>
      <c r="Z640" s="316"/>
      <c r="AA640" s="316"/>
      <c r="AB640" s="323"/>
      <c r="AU640" s="324" t="s">
        <v>180</v>
      </c>
      <c r="AV640" s="324" t="s">
        <v>86</v>
      </c>
      <c r="AW640" s="116" t="s">
        <v>86</v>
      </c>
      <c r="AX640" s="116" t="s">
        <v>31</v>
      </c>
      <c r="AY640" s="116" t="s">
        <v>74</v>
      </c>
      <c r="AZ640" s="324" t="s">
        <v>172</v>
      </c>
    </row>
    <row r="641" spans="2:52" s="116" customFormat="1" ht="22.6" customHeight="1" x14ac:dyDescent="0.35">
      <c r="B641" s="315"/>
      <c r="C641" s="316"/>
      <c r="D641" s="316"/>
      <c r="E641" s="317" t="s">
        <v>5</v>
      </c>
      <c r="F641" s="318" t="s">
        <v>675</v>
      </c>
      <c r="G641" s="319"/>
      <c r="H641" s="319"/>
      <c r="I641" s="319"/>
      <c r="J641" s="316"/>
      <c r="K641" s="320">
        <v>13.442</v>
      </c>
      <c r="L641" s="316"/>
      <c r="M641" s="316"/>
      <c r="N641" s="316"/>
      <c r="O641" s="316"/>
      <c r="P641" s="316"/>
      <c r="Q641" s="316"/>
      <c r="S641" s="321"/>
      <c r="U641" s="322"/>
      <c r="V641" s="316"/>
      <c r="W641" s="316"/>
      <c r="X641" s="316"/>
      <c r="Y641" s="316"/>
      <c r="Z641" s="316"/>
      <c r="AA641" s="316"/>
      <c r="AB641" s="323"/>
      <c r="AU641" s="324" t="s">
        <v>180</v>
      </c>
      <c r="AV641" s="324" t="s">
        <v>86</v>
      </c>
      <c r="AW641" s="116" t="s">
        <v>86</v>
      </c>
      <c r="AX641" s="116" t="s">
        <v>31</v>
      </c>
      <c r="AY641" s="116" t="s">
        <v>74</v>
      </c>
      <c r="AZ641" s="324" t="s">
        <v>172</v>
      </c>
    </row>
    <row r="642" spans="2:52" s="116" customFormat="1" ht="22.6" customHeight="1" x14ac:dyDescent="0.35">
      <c r="B642" s="315"/>
      <c r="C642" s="316"/>
      <c r="D642" s="316"/>
      <c r="E642" s="317" t="s">
        <v>5</v>
      </c>
      <c r="F642" s="318" t="s">
        <v>676</v>
      </c>
      <c r="G642" s="319"/>
      <c r="H642" s="319"/>
      <c r="I642" s="319"/>
      <c r="J642" s="316"/>
      <c r="K642" s="320">
        <v>10.692</v>
      </c>
      <c r="L642" s="316"/>
      <c r="M642" s="316"/>
      <c r="N642" s="316"/>
      <c r="O642" s="316"/>
      <c r="P642" s="316"/>
      <c r="Q642" s="316"/>
      <c r="S642" s="321"/>
      <c r="U642" s="322"/>
      <c r="V642" s="316"/>
      <c r="W642" s="316"/>
      <c r="X642" s="316"/>
      <c r="Y642" s="316"/>
      <c r="Z642" s="316"/>
      <c r="AA642" s="316"/>
      <c r="AB642" s="323"/>
      <c r="AU642" s="324" t="s">
        <v>180</v>
      </c>
      <c r="AV642" s="324" t="s">
        <v>86</v>
      </c>
      <c r="AW642" s="116" t="s">
        <v>86</v>
      </c>
      <c r="AX642" s="116" t="s">
        <v>31</v>
      </c>
      <c r="AY642" s="116" t="s">
        <v>74</v>
      </c>
      <c r="AZ642" s="324" t="s">
        <v>172</v>
      </c>
    </row>
    <row r="643" spans="2:52" s="116" customFormat="1" ht="22.6" customHeight="1" x14ac:dyDescent="0.35">
      <c r="B643" s="315"/>
      <c r="C643" s="316"/>
      <c r="D643" s="316"/>
      <c r="E643" s="317" t="s">
        <v>5</v>
      </c>
      <c r="F643" s="318" t="s">
        <v>677</v>
      </c>
      <c r="G643" s="319"/>
      <c r="H643" s="319"/>
      <c r="I643" s="319"/>
      <c r="J643" s="316"/>
      <c r="K643" s="320">
        <v>16.39</v>
      </c>
      <c r="L643" s="316"/>
      <c r="M643" s="316"/>
      <c r="N643" s="316"/>
      <c r="O643" s="316"/>
      <c r="P643" s="316"/>
      <c r="Q643" s="316"/>
      <c r="S643" s="321"/>
      <c r="U643" s="322"/>
      <c r="V643" s="316"/>
      <c r="W643" s="316"/>
      <c r="X643" s="316"/>
      <c r="Y643" s="316"/>
      <c r="Z643" s="316"/>
      <c r="AA643" s="316"/>
      <c r="AB643" s="323"/>
      <c r="AU643" s="324" t="s">
        <v>180</v>
      </c>
      <c r="AV643" s="324" t="s">
        <v>86</v>
      </c>
      <c r="AW643" s="116" t="s">
        <v>86</v>
      </c>
      <c r="AX643" s="116" t="s">
        <v>31</v>
      </c>
      <c r="AY643" s="116" t="s">
        <v>74</v>
      </c>
      <c r="AZ643" s="324" t="s">
        <v>172</v>
      </c>
    </row>
    <row r="644" spans="2:52" s="116" customFormat="1" ht="22.6" customHeight="1" x14ac:dyDescent="0.35">
      <c r="B644" s="315"/>
      <c r="C644" s="316"/>
      <c r="D644" s="316"/>
      <c r="E644" s="317" t="s">
        <v>5</v>
      </c>
      <c r="F644" s="318" t="s">
        <v>678</v>
      </c>
      <c r="G644" s="319"/>
      <c r="H644" s="319"/>
      <c r="I644" s="319"/>
      <c r="J644" s="316"/>
      <c r="K644" s="320">
        <v>-0.48</v>
      </c>
      <c r="L644" s="316"/>
      <c r="M644" s="316"/>
      <c r="N644" s="316"/>
      <c r="O644" s="316"/>
      <c r="P644" s="316"/>
      <c r="Q644" s="316"/>
      <c r="S644" s="321"/>
      <c r="U644" s="322"/>
      <c r="V644" s="316"/>
      <c r="W644" s="316"/>
      <c r="X644" s="316"/>
      <c r="Y644" s="316"/>
      <c r="Z644" s="316"/>
      <c r="AA644" s="316"/>
      <c r="AB644" s="323"/>
      <c r="AU644" s="324" t="s">
        <v>180</v>
      </c>
      <c r="AV644" s="324" t="s">
        <v>86</v>
      </c>
      <c r="AW644" s="116" t="s">
        <v>86</v>
      </c>
      <c r="AX644" s="116" t="s">
        <v>31</v>
      </c>
      <c r="AY644" s="116" t="s">
        <v>74</v>
      </c>
      <c r="AZ644" s="324" t="s">
        <v>172</v>
      </c>
    </row>
    <row r="645" spans="2:52" s="116" customFormat="1" ht="22.6" customHeight="1" x14ac:dyDescent="0.35">
      <c r="B645" s="315"/>
      <c r="C645" s="316"/>
      <c r="D645" s="316"/>
      <c r="E645" s="317" t="s">
        <v>5</v>
      </c>
      <c r="F645" s="318" t="s">
        <v>679</v>
      </c>
      <c r="G645" s="319"/>
      <c r="H645" s="319"/>
      <c r="I645" s="319"/>
      <c r="J645" s="316"/>
      <c r="K645" s="320">
        <v>14.08</v>
      </c>
      <c r="L645" s="316"/>
      <c r="M645" s="316"/>
      <c r="N645" s="316"/>
      <c r="O645" s="316"/>
      <c r="P645" s="316"/>
      <c r="Q645" s="316"/>
      <c r="S645" s="321"/>
      <c r="U645" s="322"/>
      <c r="V645" s="316"/>
      <c r="W645" s="316"/>
      <c r="X645" s="316"/>
      <c r="Y645" s="316"/>
      <c r="Z645" s="316"/>
      <c r="AA645" s="316"/>
      <c r="AB645" s="323"/>
      <c r="AU645" s="324" t="s">
        <v>180</v>
      </c>
      <c r="AV645" s="324" t="s">
        <v>86</v>
      </c>
      <c r="AW645" s="116" t="s">
        <v>86</v>
      </c>
      <c r="AX645" s="116" t="s">
        <v>31</v>
      </c>
      <c r="AY645" s="116" t="s">
        <v>74</v>
      </c>
      <c r="AZ645" s="324" t="s">
        <v>172</v>
      </c>
    </row>
    <row r="646" spans="2:52" s="116" customFormat="1" ht="22.6" customHeight="1" x14ac:dyDescent="0.35">
      <c r="B646" s="315"/>
      <c r="C646" s="316"/>
      <c r="D646" s="316"/>
      <c r="E646" s="317" t="s">
        <v>5</v>
      </c>
      <c r="F646" s="318" t="s">
        <v>678</v>
      </c>
      <c r="G646" s="319"/>
      <c r="H646" s="319"/>
      <c r="I646" s="319"/>
      <c r="J646" s="316"/>
      <c r="K646" s="320">
        <v>-0.48</v>
      </c>
      <c r="L646" s="316"/>
      <c r="M646" s="316"/>
      <c r="N646" s="316"/>
      <c r="O646" s="316"/>
      <c r="P646" s="316"/>
      <c r="Q646" s="316"/>
      <c r="S646" s="321"/>
      <c r="U646" s="322"/>
      <c r="V646" s="316"/>
      <c r="W646" s="316"/>
      <c r="X646" s="316"/>
      <c r="Y646" s="316"/>
      <c r="Z646" s="316"/>
      <c r="AA646" s="316"/>
      <c r="AB646" s="323"/>
      <c r="AU646" s="324" t="s">
        <v>180</v>
      </c>
      <c r="AV646" s="324" t="s">
        <v>86</v>
      </c>
      <c r="AW646" s="116" t="s">
        <v>86</v>
      </c>
      <c r="AX646" s="116" t="s">
        <v>31</v>
      </c>
      <c r="AY646" s="116" t="s">
        <v>74</v>
      </c>
      <c r="AZ646" s="324" t="s">
        <v>172</v>
      </c>
    </row>
    <row r="647" spans="2:52" s="116" customFormat="1" ht="22.6" customHeight="1" x14ac:dyDescent="0.35">
      <c r="B647" s="315"/>
      <c r="C647" s="316"/>
      <c r="D647" s="316"/>
      <c r="E647" s="317" t="s">
        <v>5</v>
      </c>
      <c r="F647" s="318" t="s">
        <v>680</v>
      </c>
      <c r="G647" s="319"/>
      <c r="H647" s="319"/>
      <c r="I647" s="319"/>
      <c r="J647" s="316"/>
      <c r="K647" s="320">
        <v>9.02</v>
      </c>
      <c r="L647" s="316"/>
      <c r="M647" s="316"/>
      <c r="N647" s="316"/>
      <c r="O647" s="316"/>
      <c r="P647" s="316"/>
      <c r="Q647" s="316"/>
      <c r="S647" s="321"/>
      <c r="U647" s="322"/>
      <c r="V647" s="316"/>
      <c r="W647" s="316"/>
      <c r="X647" s="316"/>
      <c r="Y647" s="316"/>
      <c r="Z647" s="316"/>
      <c r="AA647" s="316"/>
      <c r="AB647" s="323"/>
      <c r="AU647" s="324" t="s">
        <v>180</v>
      </c>
      <c r="AV647" s="324" t="s">
        <v>86</v>
      </c>
      <c r="AW647" s="116" t="s">
        <v>86</v>
      </c>
      <c r="AX647" s="116" t="s">
        <v>31</v>
      </c>
      <c r="AY647" s="116" t="s">
        <v>74</v>
      </c>
      <c r="AZ647" s="324" t="s">
        <v>172</v>
      </c>
    </row>
    <row r="648" spans="2:52" s="116" customFormat="1" ht="22.6" customHeight="1" x14ac:dyDescent="0.35">
      <c r="B648" s="315"/>
      <c r="C648" s="316"/>
      <c r="D648" s="316"/>
      <c r="E648" s="317" t="s">
        <v>5</v>
      </c>
      <c r="F648" s="318" t="s">
        <v>681</v>
      </c>
      <c r="G648" s="319"/>
      <c r="H648" s="319"/>
      <c r="I648" s="319"/>
      <c r="J648" s="316"/>
      <c r="K648" s="320">
        <v>21.34</v>
      </c>
      <c r="L648" s="316"/>
      <c r="M648" s="316"/>
      <c r="N648" s="316"/>
      <c r="O648" s="316"/>
      <c r="P648" s="316"/>
      <c r="Q648" s="316"/>
      <c r="S648" s="321"/>
      <c r="U648" s="322"/>
      <c r="V648" s="316"/>
      <c r="W648" s="316"/>
      <c r="X648" s="316"/>
      <c r="Y648" s="316"/>
      <c r="Z648" s="316"/>
      <c r="AA648" s="316"/>
      <c r="AB648" s="323"/>
      <c r="AU648" s="324" t="s">
        <v>180</v>
      </c>
      <c r="AV648" s="324" t="s">
        <v>86</v>
      </c>
      <c r="AW648" s="116" t="s">
        <v>86</v>
      </c>
      <c r="AX648" s="116" t="s">
        <v>31</v>
      </c>
      <c r="AY648" s="116" t="s">
        <v>74</v>
      </c>
      <c r="AZ648" s="324" t="s">
        <v>172</v>
      </c>
    </row>
    <row r="649" spans="2:52" s="116" customFormat="1" ht="22.6" customHeight="1" x14ac:dyDescent="0.35">
      <c r="B649" s="315"/>
      <c r="C649" s="316"/>
      <c r="D649" s="316"/>
      <c r="E649" s="317" t="s">
        <v>5</v>
      </c>
      <c r="F649" s="318" t="s">
        <v>678</v>
      </c>
      <c r="G649" s="319"/>
      <c r="H649" s="319"/>
      <c r="I649" s="319"/>
      <c r="J649" s="316"/>
      <c r="K649" s="320">
        <v>-0.48</v>
      </c>
      <c r="L649" s="316"/>
      <c r="M649" s="316"/>
      <c r="N649" s="316"/>
      <c r="O649" s="316"/>
      <c r="P649" s="316"/>
      <c r="Q649" s="316"/>
      <c r="S649" s="321"/>
      <c r="U649" s="322"/>
      <c r="V649" s="316"/>
      <c r="W649" s="316"/>
      <c r="X649" s="316"/>
      <c r="Y649" s="316"/>
      <c r="Z649" s="316"/>
      <c r="AA649" s="316"/>
      <c r="AB649" s="323"/>
      <c r="AU649" s="324" t="s">
        <v>180</v>
      </c>
      <c r="AV649" s="324" t="s">
        <v>86</v>
      </c>
      <c r="AW649" s="116" t="s">
        <v>86</v>
      </c>
      <c r="AX649" s="116" t="s">
        <v>31</v>
      </c>
      <c r="AY649" s="116" t="s">
        <v>74</v>
      </c>
      <c r="AZ649" s="324" t="s">
        <v>172</v>
      </c>
    </row>
    <row r="650" spans="2:52" s="116" customFormat="1" ht="22.6" customHeight="1" x14ac:dyDescent="0.35">
      <c r="B650" s="315"/>
      <c r="C650" s="316"/>
      <c r="D650" s="316"/>
      <c r="E650" s="317" t="s">
        <v>5</v>
      </c>
      <c r="F650" s="318" t="s">
        <v>682</v>
      </c>
      <c r="G650" s="319"/>
      <c r="H650" s="319"/>
      <c r="I650" s="319"/>
      <c r="J650" s="316"/>
      <c r="K650" s="320">
        <v>14.784000000000001</v>
      </c>
      <c r="L650" s="316"/>
      <c r="M650" s="316"/>
      <c r="N650" s="316"/>
      <c r="O650" s="316"/>
      <c r="P650" s="316"/>
      <c r="Q650" s="316"/>
      <c r="S650" s="321"/>
      <c r="U650" s="322"/>
      <c r="V650" s="316"/>
      <c r="W650" s="316"/>
      <c r="X650" s="316"/>
      <c r="Y650" s="316"/>
      <c r="Z650" s="316"/>
      <c r="AA650" s="316"/>
      <c r="AB650" s="323"/>
      <c r="AU650" s="324" t="s">
        <v>180</v>
      </c>
      <c r="AV650" s="324" t="s">
        <v>86</v>
      </c>
      <c r="AW650" s="116" t="s">
        <v>86</v>
      </c>
      <c r="AX650" s="116" t="s">
        <v>31</v>
      </c>
      <c r="AY650" s="116" t="s">
        <v>74</v>
      </c>
      <c r="AZ650" s="324" t="s">
        <v>172</v>
      </c>
    </row>
    <row r="651" spans="2:52" s="116" customFormat="1" ht="22.6" customHeight="1" x14ac:dyDescent="0.35">
      <c r="B651" s="315"/>
      <c r="C651" s="316"/>
      <c r="D651" s="316"/>
      <c r="E651" s="317" t="s">
        <v>5</v>
      </c>
      <c r="F651" s="318" t="s">
        <v>658</v>
      </c>
      <c r="G651" s="319"/>
      <c r="H651" s="319"/>
      <c r="I651" s="319"/>
      <c r="J651" s="316"/>
      <c r="K651" s="320">
        <v>-0.72</v>
      </c>
      <c r="L651" s="316"/>
      <c r="M651" s="316"/>
      <c r="N651" s="316"/>
      <c r="O651" s="316"/>
      <c r="P651" s="316"/>
      <c r="Q651" s="316"/>
      <c r="S651" s="321"/>
      <c r="U651" s="322"/>
      <c r="V651" s="316"/>
      <c r="W651" s="316"/>
      <c r="X651" s="316"/>
      <c r="Y651" s="316"/>
      <c r="Z651" s="316"/>
      <c r="AA651" s="316"/>
      <c r="AB651" s="323"/>
      <c r="AU651" s="324" t="s">
        <v>180</v>
      </c>
      <c r="AV651" s="324" t="s">
        <v>86</v>
      </c>
      <c r="AW651" s="116" t="s">
        <v>86</v>
      </c>
      <c r="AX651" s="116" t="s">
        <v>31</v>
      </c>
      <c r="AY651" s="116" t="s">
        <v>74</v>
      </c>
      <c r="AZ651" s="324" t="s">
        <v>172</v>
      </c>
    </row>
    <row r="652" spans="2:52" s="116" customFormat="1" ht="22.6" customHeight="1" x14ac:dyDescent="0.35">
      <c r="B652" s="315"/>
      <c r="C652" s="316"/>
      <c r="D652" s="316"/>
      <c r="E652" s="317" t="s">
        <v>5</v>
      </c>
      <c r="F652" s="318" t="s">
        <v>683</v>
      </c>
      <c r="G652" s="319"/>
      <c r="H652" s="319"/>
      <c r="I652" s="319"/>
      <c r="J652" s="316"/>
      <c r="K652" s="320">
        <v>5.83</v>
      </c>
      <c r="L652" s="316"/>
      <c r="M652" s="316"/>
      <c r="N652" s="316"/>
      <c r="O652" s="316"/>
      <c r="P652" s="316"/>
      <c r="Q652" s="316"/>
      <c r="S652" s="321"/>
      <c r="U652" s="322"/>
      <c r="V652" s="316"/>
      <c r="W652" s="316"/>
      <c r="X652" s="316"/>
      <c r="Y652" s="316"/>
      <c r="Z652" s="316"/>
      <c r="AA652" s="316"/>
      <c r="AB652" s="323"/>
      <c r="AU652" s="324" t="s">
        <v>180</v>
      </c>
      <c r="AV652" s="324" t="s">
        <v>86</v>
      </c>
      <c r="AW652" s="116" t="s">
        <v>86</v>
      </c>
      <c r="AX652" s="116" t="s">
        <v>31</v>
      </c>
      <c r="AY652" s="116" t="s">
        <v>74</v>
      </c>
      <c r="AZ652" s="324" t="s">
        <v>172</v>
      </c>
    </row>
    <row r="653" spans="2:52" s="116" customFormat="1" ht="31.6" customHeight="1" x14ac:dyDescent="0.35">
      <c r="B653" s="315"/>
      <c r="C653" s="316"/>
      <c r="D653" s="316"/>
      <c r="E653" s="317" t="s">
        <v>5</v>
      </c>
      <c r="F653" s="318" t="s">
        <v>684</v>
      </c>
      <c r="G653" s="319"/>
      <c r="H653" s="319"/>
      <c r="I653" s="319"/>
      <c r="J653" s="316"/>
      <c r="K653" s="320">
        <v>53.753999999999998</v>
      </c>
      <c r="L653" s="316"/>
      <c r="M653" s="316"/>
      <c r="N653" s="316"/>
      <c r="O653" s="316"/>
      <c r="P653" s="316"/>
      <c r="Q653" s="316"/>
      <c r="S653" s="321"/>
      <c r="U653" s="322"/>
      <c r="V653" s="316"/>
      <c r="W653" s="316"/>
      <c r="X653" s="316"/>
      <c r="Y653" s="316"/>
      <c r="Z653" s="316"/>
      <c r="AA653" s="316"/>
      <c r="AB653" s="323"/>
      <c r="AU653" s="324" t="s">
        <v>180</v>
      </c>
      <c r="AV653" s="324" t="s">
        <v>86</v>
      </c>
      <c r="AW653" s="116" t="s">
        <v>86</v>
      </c>
      <c r="AX653" s="116" t="s">
        <v>31</v>
      </c>
      <c r="AY653" s="116" t="s">
        <v>74</v>
      </c>
      <c r="AZ653" s="324" t="s">
        <v>172</v>
      </c>
    </row>
    <row r="654" spans="2:52" s="116" customFormat="1" ht="22.6" customHeight="1" x14ac:dyDescent="0.35">
      <c r="B654" s="315"/>
      <c r="C654" s="316"/>
      <c r="D654" s="316"/>
      <c r="E654" s="317" t="s">
        <v>5</v>
      </c>
      <c r="F654" s="318" t="s">
        <v>685</v>
      </c>
      <c r="G654" s="319"/>
      <c r="H654" s="319"/>
      <c r="I654" s="319"/>
      <c r="J654" s="316"/>
      <c r="K654" s="320">
        <v>-7.4859999999999998</v>
      </c>
      <c r="L654" s="316"/>
      <c r="M654" s="316"/>
      <c r="N654" s="316"/>
      <c r="O654" s="316"/>
      <c r="P654" s="316"/>
      <c r="Q654" s="316"/>
      <c r="S654" s="321"/>
      <c r="U654" s="322"/>
      <c r="V654" s="316"/>
      <c r="W654" s="316"/>
      <c r="X654" s="316"/>
      <c r="Y654" s="316"/>
      <c r="Z654" s="316"/>
      <c r="AA654" s="316"/>
      <c r="AB654" s="323"/>
      <c r="AU654" s="324" t="s">
        <v>180</v>
      </c>
      <c r="AV654" s="324" t="s">
        <v>86</v>
      </c>
      <c r="AW654" s="116" t="s">
        <v>86</v>
      </c>
      <c r="AX654" s="116" t="s">
        <v>31</v>
      </c>
      <c r="AY654" s="116" t="s">
        <v>74</v>
      </c>
      <c r="AZ654" s="324" t="s">
        <v>172</v>
      </c>
    </row>
    <row r="655" spans="2:52" s="116" customFormat="1" ht="22.6" customHeight="1" x14ac:dyDescent="0.35">
      <c r="B655" s="315"/>
      <c r="C655" s="316"/>
      <c r="D655" s="316"/>
      <c r="E655" s="317" t="s">
        <v>5</v>
      </c>
      <c r="F655" s="318" t="s">
        <v>686</v>
      </c>
      <c r="G655" s="319"/>
      <c r="H655" s="319"/>
      <c r="I655" s="319"/>
      <c r="J655" s="316"/>
      <c r="K655" s="320">
        <v>1.98</v>
      </c>
      <c r="L655" s="316"/>
      <c r="M655" s="316"/>
      <c r="N655" s="316"/>
      <c r="O655" s="316"/>
      <c r="P655" s="316"/>
      <c r="Q655" s="316"/>
      <c r="S655" s="321"/>
      <c r="U655" s="322"/>
      <c r="V655" s="316"/>
      <c r="W655" s="316"/>
      <c r="X655" s="316"/>
      <c r="Y655" s="316"/>
      <c r="Z655" s="316"/>
      <c r="AA655" s="316"/>
      <c r="AB655" s="323"/>
      <c r="AU655" s="324" t="s">
        <v>180</v>
      </c>
      <c r="AV655" s="324" t="s">
        <v>86</v>
      </c>
      <c r="AW655" s="116" t="s">
        <v>86</v>
      </c>
      <c r="AX655" s="116" t="s">
        <v>31</v>
      </c>
      <c r="AY655" s="116" t="s">
        <v>74</v>
      </c>
      <c r="AZ655" s="324" t="s">
        <v>172</v>
      </c>
    </row>
    <row r="656" spans="2:52" s="116" customFormat="1" ht="31.6" customHeight="1" x14ac:dyDescent="0.35">
      <c r="B656" s="315"/>
      <c r="C656" s="316"/>
      <c r="D656" s="316"/>
      <c r="E656" s="317" t="s">
        <v>5</v>
      </c>
      <c r="F656" s="318" t="s">
        <v>687</v>
      </c>
      <c r="G656" s="319"/>
      <c r="H656" s="319"/>
      <c r="I656" s="319"/>
      <c r="J656" s="316"/>
      <c r="K656" s="320">
        <v>1.8149999999999999</v>
      </c>
      <c r="L656" s="316"/>
      <c r="M656" s="316"/>
      <c r="N656" s="316"/>
      <c r="O656" s="316"/>
      <c r="P656" s="316"/>
      <c r="Q656" s="316"/>
      <c r="S656" s="321"/>
      <c r="U656" s="322"/>
      <c r="V656" s="316"/>
      <c r="W656" s="316"/>
      <c r="X656" s="316"/>
      <c r="Y656" s="316"/>
      <c r="Z656" s="316"/>
      <c r="AA656" s="316"/>
      <c r="AB656" s="323"/>
      <c r="AU656" s="324" t="s">
        <v>180</v>
      </c>
      <c r="AV656" s="324" t="s">
        <v>86</v>
      </c>
      <c r="AW656" s="116" t="s">
        <v>86</v>
      </c>
      <c r="AX656" s="116" t="s">
        <v>31</v>
      </c>
      <c r="AY656" s="116" t="s">
        <v>74</v>
      </c>
      <c r="AZ656" s="324" t="s">
        <v>172</v>
      </c>
    </row>
    <row r="657" spans="2:66" s="116" customFormat="1" ht="31.6" customHeight="1" x14ac:dyDescent="0.35">
      <c r="B657" s="315"/>
      <c r="C657" s="316"/>
      <c r="D657" s="316"/>
      <c r="E657" s="317" t="s">
        <v>5</v>
      </c>
      <c r="F657" s="318" t="s">
        <v>688</v>
      </c>
      <c r="G657" s="319"/>
      <c r="H657" s="319"/>
      <c r="I657" s="319"/>
      <c r="J657" s="316"/>
      <c r="K657" s="320">
        <v>2.4750000000000001</v>
      </c>
      <c r="L657" s="316"/>
      <c r="M657" s="316"/>
      <c r="N657" s="316"/>
      <c r="O657" s="316"/>
      <c r="P657" s="316"/>
      <c r="Q657" s="316"/>
      <c r="S657" s="321"/>
      <c r="U657" s="322"/>
      <c r="V657" s="316"/>
      <c r="W657" s="316"/>
      <c r="X657" s="316"/>
      <c r="Y657" s="316"/>
      <c r="Z657" s="316"/>
      <c r="AA657" s="316"/>
      <c r="AB657" s="323"/>
      <c r="AU657" s="324" t="s">
        <v>180</v>
      </c>
      <c r="AV657" s="324" t="s">
        <v>86</v>
      </c>
      <c r="AW657" s="116" t="s">
        <v>86</v>
      </c>
      <c r="AX657" s="116" t="s">
        <v>31</v>
      </c>
      <c r="AY657" s="116" t="s">
        <v>74</v>
      </c>
      <c r="AZ657" s="324" t="s">
        <v>172</v>
      </c>
    </row>
    <row r="658" spans="2:66" s="116" customFormat="1" ht="22.6" customHeight="1" x14ac:dyDescent="0.35">
      <c r="B658" s="315"/>
      <c r="C658" s="316"/>
      <c r="D658" s="316"/>
      <c r="E658" s="317" t="s">
        <v>5</v>
      </c>
      <c r="F658" s="318" t="s">
        <v>689</v>
      </c>
      <c r="G658" s="319"/>
      <c r="H658" s="319"/>
      <c r="I658" s="319"/>
      <c r="J658" s="316"/>
      <c r="K658" s="320">
        <v>13.837999999999999</v>
      </c>
      <c r="L658" s="316"/>
      <c r="M658" s="316"/>
      <c r="N658" s="316"/>
      <c r="O658" s="316"/>
      <c r="P658" s="316"/>
      <c r="Q658" s="316"/>
      <c r="S658" s="321"/>
      <c r="U658" s="322"/>
      <c r="V658" s="316"/>
      <c r="W658" s="316"/>
      <c r="X658" s="316"/>
      <c r="Y658" s="316"/>
      <c r="Z658" s="316"/>
      <c r="AA658" s="316"/>
      <c r="AB658" s="323"/>
      <c r="AU658" s="324" t="s">
        <v>180</v>
      </c>
      <c r="AV658" s="324" t="s">
        <v>86</v>
      </c>
      <c r="AW658" s="116" t="s">
        <v>86</v>
      </c>
      <c r="AX658" s="116" t="s">
        <v>31</v>
      </c>
      <c r="AY658" s="116" t="s">
        <v>74</v>
      </c>
      <c r="AZ658" s="324" t="s">
        <v>172</v>
      </c>
    </row>
    <row r="659" spans="2:66" s="116" customFormat="1" ht="22.6" customHeight="1" x14ac:dyDescent="0.35">
      <c r="B659" s="315"/>
      <c r="C659" s="316"/>
      <c r="D659" s="316"/>
      <c r="E659" s="317" t="s">
        <v>5</v>
      </c>
      <c r="F659" s="318" t="s">
        <v>690</v>
      </c>
      <c r="G659" s="319"/>
      <c r="H659" s="319"/>
      <c r="I659" s="319"/>
      <c r="J659" s="316"/>
      <c r="K659" s="320">
        <v>0.9</v>
      </c>
      <c r="L659" s="316"/>
      <c r="M659" s="316"/>
      <c r="N659" s="316"/>
      <c r="O659" s="316"/>
      <c r="P659" s="316"/>
      <c r="Q659" s="316"/>
      <c r="S659" s="321"/>
      <c r="U659" s="322"/>
      <c r="V659" s="316"/>
      <c r="W659" s="316"/>
      <c r="X659" s="316"/>
      <c r="Y659" s="316"/>
      <c r="Z659" s="316"/>
      <c r="AA659" s="316"/>
      <c r="AB659" s="323"/>
      <c r="AU659" s="324" t="s">
        <v>180</v>
      </c>
      <c r="AV659" s="324" t="s">
        <v>86</v>
      </c>
      <c r="AW659" s="116" t="s">
        <v>86</v>
      </c>
      <c r="AX659" s="116" t="s">
        <v>31</v>
      </c>
      <c r="AY659" s="116" t="s">
        <v>74</v>
      </c>
      <c r="AZ659" s="324" t="s">
        <v>172</v>
      </c>
    </row>
    <row r="660" spans="2:66" s="119" customFormat="1" ht="22.6" customHeight="1" x14ac:dyDescent="0.35">
      <c r="B660" s="344"/>
      <c r="C660" s="345"/>
      <c r="D660" s="345"/>
      <c r="E660" s="346" t="s">
        <v>5</v>
      </c>
      <c r="F660" s="347" t="s">
        <v>250</v>
      </c>
      <c r="G660" s="348"/>
      <c r="H660" s="348"/>
      <c r="I660" s="348"/>
      <c r="J660" s="345"/>
      <c r="K660" s="349">
        <v>194.36500000000001</v>
      </c>
      <c r="L660" s="345"/>
      <c r="M660" s="345"/>
      <c r="N660" s="345"/>
      <c r="O660" s="345"/>
      <c r="P660" s="345"/>
      <c r="Q660" s="345"/>
      <c r="S660" s="350"/>
      <c r="U660" s="351"/>
      <c r="V660" s="345"/>
      <c r="W660" s="345"/>
      <c r="X660" s="345"/>
      <c r="Y660" s="345"/>
      <c r="Z660" s="345"/>
      <c r="AA660" s="345"/>
      <c r="AB660" s="352"/>
      <c r="AU660" s="353" t="s">
        <v>180</v>
      </c>
      <c r="AV660" s="353" t="s">
        <v>86</v>
      </c>
      <c r="AW660" s="119" t="s">
        <v>190</v>
      </c>
      <c r="AX660" s="119" t="s">
        <v>31</v>
      </c>
      <c r="AY660" s="119" t="s">
        <v>74</v>
      </c>
      <c r="AZ660" s="353" t="s">
        <v>172</v>
      </c>
    </row>
    <row r="661" spans="2:66" s="115" customFormat="1" ht="22.6" customHeight="1" x14ac:dyDescent="0.35">
      <c r="B661" s="303"/>
      <c r="C661" s="304"/>
      <c r="D661" s="304"/>
      <c r="E661" s="305" t="s">
        <v>5</v>
      </c>
      <c r="F661" s="313" t="s">
        <v>307</v>
      </c>
      <c r="G661" s="314"/>
      <c r="H661" s="314"/>
      <c r="I661" s="314"/>
      <c r="J661" s="304"/>
      <c r="K661" s="308" t="s">
        <v>5</v>
      </c>
      <c r="L661" s="304"/>
      <c r="M661" s="304"/>
      <c r="N661" s="304"/>
      <c r="O661" s="304"/>
      <c r="P661" s="304"/>
      <c r="Q661" s="304"/>
      <c r="S661" s="309"/>
      <c r="U661" s="310"/>
      <c r="V661" s="304"/>
      <c r="W661" s="304"/>
      <c r="X661" s="304"/>
      <c r="Y661" s="304"/>
      <c r="Z661" s="304"/>
      <c r="AA661" s="304"/>
      <c r="AB661" s="311"/>
      <c r="AU661" s="312" t="s">
        <v>180</v>
      </c>
      <c r="AV661" s="312" t="s">
        <v>86</v>
      </c>
      <c r="AW661" s="115" t="s">
        <v>81</v>
      </c>
      <c r="AX661" s="115" t="s">
        <v>31</v>
      </c>
      <c r="AY661" s="115" t="s">
        <v>74</v>
      </c>
      <c r="AZ661" s="312" t="s">
        <v>172</v>
      </c>
    </row>
    <row r="662" spans="2:66" s="115" customFormat="1" ht="22.6" customHeight="1" x14ac:dyDescent="0.35">
      <c r="B662" s="303"/>
      <c r="C662" s="304"/>
      <c r="D662" s="304"/>
      <c r="E662" s="305" t="s">
        <v>5</v>
      </c>
      <c r="F662" s="313" t="s">
        <v>430</v>
      </c>
      <c r="G662" s="314"/>
      <c r="H662" s="314"/>
      <c r="I662" s="314"/>
      <c r="J662" s="304"/>
      <c r="K662" s="308" t="s">
        <v>5</v>
      </c>
      <c r="L662" s="304"/>
      <c r="M662" s="304"/>
      <c r="N662" s="304"/>
      <c r="O662" s="304"/>
      <c r="P662" s="304"/>
      <c r="Q662" s="304"/>
      <c r="S662" s="309"/>
      <c r="U662" s="310"/>
      <c r="V662" s="304"/>
      <c r="W662" s="304"/>
      <c r="X662" s="304"/>
      <c r="Y662" s="304"/>
      <c r="Z662" s="304"/>
      <c r="AA662" s="304"/>
      <c r="AB662" s="311"/>
      <c r="AU662" s="312" t="s">
        <v>180</v>
      </c>
      <c r="AV662" s="312" t="s">
        <v>86</v>
      </c>
      <c r="AW662" s="115" t="s">
        <v>81</v>
      </c>
      <c r="AX662" s="115" t="s">
        <v>31</v>
      </c>
      <c r="AY662" s="115" t="s">
        <v>74</v>
      </c>
      <c r="AZ662" s="312" t="s">
        <v>172</v>
      </c>
    </row>
    <row r="663" spans="2:66" s="116" customFormat="1" ht="22.6" customHeight="1" x14ac:dyDescent="0.35">
      <c r="B663" s="315"/>
      <c r="C663" s="316"/>
      <c r="D663" s="316"/>
      <c r="E663" s="317" t="s">
        <v>5</v>
      </c>
      <c r="F663" s="318" t="s">
        <v>691</v>
      </c>
      <c r="G663" s="319"/>
      <c r="H663" s="319"/>
      <c r="I663" s="319"/>
      <c r="J663" s="316"/>
      <c r="K663" s="320">
        <v>94.046999999999997</v>
      </c>
      <c r="L663" s="316"/>
      <c r="M663" s="316"/>
      <c r="N663" s="316"/>
      <c r="O663" s="316"/>
      <c r="P663" s="316"/>
      <c r="Q663" s="316"/>
      <c r="S663" s="321"/>
      <c r="U663" s="322"/>
      <c r="V663" s="316"/>
      <c r="W663" s="316"/>
      <c r="X663" s="316"/>
      <c r="Y663" s="316"/>
      <c r="Z663" s="316"/>
      <c r="AA663" s="316"/>
      <c r="AB663" s="323"/>
      <c r="AU663" s="324" t="s">
        <v>180</v>
      </c>
      <c r="AV663" s="324" t="s">
        <v>86</v>
      </c>
      <c r="AW663" s="116" t="s">
        <v>86</v>
      </c>
      <c r="AX663" s="116" t="s">
        <v>31</v>
      </c>
      <c r="AY663" s="116" t="s">
        <v>74</v>
      </c>
      <c r="AZ663" s="324" t="s">
        <v>172</v>
      </c>
    </row>
    <row r="664" spans="2:66" s="116" customFormat="1" ht="22.6" customHeight="1" x14ac:dyDescent="0.35">
      <c r="B664" s="315"/>
      <c r="C664" s="316"/>
      <c r="D664" s="316"/>
      <c r="E664" s="317" t="s">
        <v>5</v>
      </c>
      <c r="F664" s="318" t="s">
        <v>692</v>
      </c>
      <c r="G664" s="319"/>
      <c r="H664" s="319"/>
      <c r="I664" s="319"/>
      <c r="J664" s="316"/>
      <c r="K664" s="320">
        <v>-3.6</v>
      </c>
      <c r="L664" s="316"/>
      <c r="M664" s="316"/>
      <c r="N664" s="316"/>
      <c r="O664" s="316"/>
      <c r="P664" s="316"/>
      <c r="Q664" s="316"/>
      <c r="S664" s="321"/>
      <c r="U664" s="322"/>
      <c r="V664" s="316"/>
      <c r="W664" s="316"/>
      <c r="X664" s="316"/>
      <c r="Y664" s="316"/>
      <c r="Z664" s="316"/>
      <c r="AA664" s="316"/>
      <c r="AB664" s="323"/>
      <c r="AU664" s="324" t="s">
        <v>180</v>
      </c>
      <c r="AV664" s="324" t="s">
        <v>86</v>
      </c>
      <c r="AW664" s="116" t="s">
        <v>86</v>
      </c>
      <c r="AX664" s="116" t="s">
        <v>31</v>
      </c>
      <c r="AY664" s="116" t="s">
        <v>74</v>
      </c>
      <c r="AZ664" s="324" t="s">
        <v>172</v>
      </c>
    </row>
    <row r="665" spans="2:66" s="116" customFormat="1" ht="22.6" customHeight="1" x14ac:dyDescent="0.35">
      <c r="B665" s="315"/>
      <c r="C665" s="316"/>
      <c r="D665" s="316"/>
      <c r="E665" s="317" t="s">
        <v>5</v>
      </c>
      <c r="F665" s="318" t="s">
        <v>624</v>
      </c>
      <c r="G665" s="319"/>
      <c r="H665" s="319"/>
      <c r="I665" s="319"/>
      <c r="J665" s="316"/>
      <c r="K665" s="320">
        <v>-1.7729999999999999</v>
      </c>
      <c r="L665" s="316"/>
      <c r="M665" s="316"/>
      <c r="N665" s="316"/>
      <c r="O665" s="316"/>
      <c r="P665" s="316"/>
      <c r="Q665" s="316"/>
      <c r="S665" s="321"/>
      <c r="U665" s="322"/>
      <c r="V665" s="316"/>
      <c r="W665" s="316"/>
      <c r="X665" s="316"/>
      <c r="Y665" s="316"/>
      <c r="Z665" s="316"/>
      <c r="AA665" s="316"/>
      <c r="AB665" s="323"/>
      <c r="AU665" s="324" t="s">
        <v>180</v>
      </c>
      <c r="AV665" s="324" t="s">
        <v>86</v>
      </c>
      <c r="AW665" s="116" t="s">
        <v>86</v>
      </c>
      <c r="AX665" s="116" t="s">
        <v>31</v>
      </c>
      <c r="AY665" s="116" t="s">
        <v>74</v>
      </c>
      <c r="AZ665" s="324" t="s">
        <v>172</v>
      </c>
    </row>
    <row r="666" spans="2:66" s="116" customFormat="1" ht="31.6" customHeight="1" x14ac:dyDescent="0.35">
      <c r="B666" s="315"/>
      <c r="C666" s="316"/>
      <c r="D666" s="316"/>
      <c r="E666" s="317" t="s">
        <v>5</v>
      </c>
      <c r="F666" s="318" t="s">
        <v>693</v>
      </c>
      <c r="G666" s="319"/>
      <c r="H666" s="319"/>
      <c r="I666" s="319"/>
      <c r="J666" s="316"/>
      <c r="K666" s="320">
        <v>79.082999999999998</v>
      </c>
      <c r="L666" s="316"/>
      <c r="M666" s="316"/>
      <c r="N666" s="316"/>
      <c r="O666" s="316"/>
      <c r="P666" s="316"/>
      <c r="Q666" s="316"/>
      <c r="S666" s="321"/>
      <c r="U666" s="322"/>
      <c r="V666" s="316"/>
      <c r="W666" s="316"/>
      <c r="X666" s="316"/>
      <c r="Y666" s="316"/>
      <c r="Z666" s="316"/>
      <c r="AA666" s="316"/>
      <c r="AB666" s="323"/>
      <c r="AU666" s="324" t="s">
        <v>180</v>
      </c>
      <c r="AV666" s="324" t="s">
        <v>86</v>
      </c>
      <c r="AW666" s="116" t="s">
        <v>86</v>
      </c>
      <c r="AX666" s="116" t="s">
        <v>31</v>
      </c>
      <c r="AY666" s="116" t="s">
        <v>74</v>
      </c>
      <c r="AZ666" s="324" t="s">
        <v>172</v>
      </c>
    </row>
    <row r="667" spans="2:66" s="116" customFormat="1" ht="22.6" customHeight="1" x14ac:dyDescent="0.35">
      <c r="B667" s="315"/>
      <c r="C667" s="316"/>
      <c r="D667" s="316"/>
      <c r="E667" s="317" t="s">
        <v>5</v>
      </c>
      <c r="F667" s="318" t="s">
        <v>631</v>
      </c>
      <c r="G667" s="319"/>
      <c r="H667" s="319"/>
      <c r="I667" s="319"/>
      <c r="J667" s="316"/>
      <c r="K667" s="320">
        <v>-1.5760000000000001</v>
      </c>
      <c r="L667" s="316"/>
      <c r="M667" s="316"/>
      <c r="N667" s="316"/>
      <c r="O667" s="316"/>
      <c r="P667" s="316"/>
      <c r="Q667" s="316"/>
      <c r="S667" s="321"/>
      <c r="U667" s="322"/>
      <c r="V667" s="316"/>
      <c r="W667" s="316"/>
      <c r="X667" s="316"/>
      <c r="Y667" s="316"/>
      <c r="Z667" s="316"/>
      <c r="AA667" s="316"/>
      <c r="AB667" s="323"/>
      <c r="AU667" s="324" t="s">
        <v>180</v>
      </c>
      <c r="AV667" s="324" t="s">
        <v>86</v>
      </c>
      <c r="AW667" s="116" t="s">
        <v>86</v>
      </c>
      <c r="AX667" s="116" t="s">
        <v>31</v>
      </c>
      <c r="AY667" s="116" t="s">
        <v>74</v>
      </c>
      <c r="AZ667" s="324" t="s">
        <v>172</v>
      </c>
    </row>
    <row r="668" spans="2:66" s="119" customFormat="1" ht="22.6" customHeight="1" x14ac:dyDescent="0.35">
      <c r="B668" s="344"/>
      <c r="C668" s="345"/>
      <c r="D668" s="345"/>
      <c r="E668" s="346" t="s">
        <v>5</v>
      </c>
      <c r="F668" s="347" t="s">
        <v>250</v>
      </c>
      <c r="G668" s="348"/>
      <c r="H668" s="348"/>
      <c r="I668" s="348"/>
      <c r="J668" s="345"/>
      <c r="K668" s="349">
        <v>166.18100000000001</v>
      </c>
      <c r="L668" s="345"/>
      <c r="M668" s="345"/>
      <c r="N668" s="345"/>
      <c r="O668" s="345"/>
      <c r="P668" s="345"/>
      <c r="Q668" s="345"/>
      <c r="S668" s="350"/>
      <c r="U668" s="351"/>
      <c r="V668" s="345"/>
      <c r="W668" s="345"/>
      <c r="X668" s="345"/>
      <c r="Y668" s="345"/>
      <c r="Z668" s="345"/>
      <c r="AA668" s="345"/>
      <c r="AB668" s="352"/>
      <c r="AU668" s="353" t="s">
        <v>180</v>
      </c>
      <c r="AV668" s="353" t="s">
        <v>86</v>
      </c>
      <c r="AW668" s="119" t="s">
        <v>190</v>
      </c>
      <c r="AX668" s="119" t="s">
        <v>31</v>
      </c>
      <c r="AY668" s="119" t="s">
        <v>74</v>
      </c>
      <c r="AZ668" s="353" t="s">
        <v>172</v>
      </c>
    </row>
    <row r="669" spans="2:66" s="117" customFormat="1" ht="22.6" customHeight="1" x14ac:dyDescent="0.35">
      <c r="B669" s="325"/>
      <c r="C669" s="326"/>
      <c r="D669" s="326"/>
      <c r="E669" s="327" t="s">
        <v>5</v>
      </c>
      <c r="F669" s="328" t="s">
        <v>189</v>
      </c>
      <c r="G669" s="329"/>
      <c r="H669" s="329"/>
      <c r="I669" s="329"/>
      <c r="J669" s="326"/>
      <c r="K669" s="330">
        <v>570.69500000000005</v>
      </c>
      <c r="L669" s="326"/>
      <c r="M669" s="326"/>
      <c r="N669" s="326"/>
      <c r="O669" s="326"/>
      <c r="P669" s="326"/>
      <c r="Q669" s="326"/>
      <c r="S669" s="331"/>
      <c r="U669" s="332"/>
      <c r="V669" s="326"/>
      <c r="W669" s="326"/>
      <c r="X669" s="326"/>
      <c r="Y669" s="326"/>
      <c r="Z669" s="326"/>
      <c r="AA669" s="326"/>
      <c r="AB669" s="333"/>
      <c r="AU669" s="334" t="s">
        <v>180</v>
      </c>
      <c r="AV669" s="334" t="s">
        <v>86</v>
      </c>
      <c r="AW669" s="117" t="s">
        <v>177</v>
      </c>
      <c r="AX669" s="117" t="s">
        <v>31</v>
      </c>
      <c r="AY669" s="117" t="s">
        <v>81</v>
      </c>
      <c r="AZ669" s="334" t="s">
        <v>172</v>
      </c>
    </row>
    <row r="670" spans="2:66" s="112" customFormat="1" ht="31.6" customHeight="1" x14ac:dyDescent="0.35">
      <c r="B670" s="187"/>
      <c r="C670" s="288" t="s">
        <v>694</v>
      </c>
      <c r="D670" s="288" t="s">
        <v>173</v>
      </c>
      <c r="E670" s="289" t="s">
        <v>695</v>
      </c>
      <c r="F670" s="290" t="s">
        <v>696</v>
      </c>
      <c r="G670" s="290"/>
      <c r="H670" s="290"/>
      <c r="I670" s="290"/>
      <c r="J670" s="291" t="s">
        <v>176</v>
      </c>
      <c r="K670" s="292">
        <v>9.9499999999999993</v>
      </c>
      <c r="L670" s="293"/>
      <c r="M670" s="293"/>
      <c r="N670" s="294">
        <f>ROUND(L670*K670,2)</f>
        <v>0</v>
      </c>
      <c r="O670" s="294"/>
      <c r="P670" s="294"/>
      <c r="Q670" s="294"/>
      <c r="R670" s="114" t="s">
        <v>2286</v>
      </c>
      <c r="S670" s="192"/>
      <c r="U670" s="295" t="s">
        <v>5</v>
      </c>
      <c r="V670" s="300" t="s">
        <v>39</v>
      </c>
      <c r="W670" s="301">
        <v>0.46600000000000003</v>
      </c>
      <c r="X670" s="301">
        <f>W670*K670</f>
        <v>4.6367000000000003</v>
      </c>
      <c r="Y670" s="301">
        <v>2.8400000000000002E-2</v>
      </c>
      <c r="Z670" s="301">
        <f>Y670*K670</f>
        <v>0.28258</v>
      </c>
      <c r="AA670" s="301">
        <v>0</v>
      </c>
      <c r="AB670" s="302">
        <f>AA670*K670</f>
        <v>0</v>
      </c>
      <c r="AS670" s="172" t="s">
        <v>177</v>
      </c>
      <c r="AU670" s="172" t="s">
        <v>173</v>
      </c>
      <c r="AV670" s="172" t="s">
        <v>86</v>
      </c>
      <c r="AZ670" s="172" t="s">
        <v>172</v>
      </c>
      <c r="BF670" s="299">
        <f>IF(V670="základní",N670,0)</f>
        <v>0</v>
      </c>
      <c r="BG670" s="299">
        <f>IF(V670="snížená",N670,0)</f>
        <v>0</v>
      </c>
      <c r="BH670" s="299">
        <f>IF(V670="zákl. přenesená",N670,0)</f>
        <v>0</v>
      </c>
      <c r="BI670" s="299">
        <f>IF(V670="sníž. přenesená",N670,0)</f>
        <v>0</v>
      </c>
      <c r="BJ670" s="299">
        <f>IF(V670="nulová",N670,0)</f>
        <v>0</v>
      </c>
      <c r="BK670" s="172" t="s">
        <v>81</v>
      </c>
      <c r="BL670" s="299">
        <f>ROUND(L670*K670,2)</f>
        <v>0</v>
      </c>
      <c r="BM670" s="172" t="s">
        <v>177</v>
      </c>
      <c r="BN670" s="172" t="s">
        <v>697</v>
      </c>
    </row>
    <row r="671" spans="2:66" s="115" customFormat="1" ht="22.6" customHeight="1" x14ac:dyDescent="0.35">
      <c r="B671" s="303"/>
      <c r="C671" s="304"/>
      <c r="D671" s="304"/>
      <c r="E671" s="305" t="s">
        <v>5</v>
      </c>
      <c r="F671" s="306" t="s">
        <v>235</v>
      </c>
      <c r="G671" s="307"/>
      <c r="H671" s="307"/>
      <c r="I671" s="307"/>
      <c r="J671" s="304"/>
      <c r="K671" s="308" t="s">
        <v>5</v>
      </c>
      <c r="L671" s="304"/>
      <c r="M671" s="304"/>
      <c r="N671" s="304"/>
      <c r="O671" s="304"/>
      <c r="P671" s="304"/>
      <c r="Q671" s="304"/>
      <c r="S671" s="309"/>
      <c r="U671" s="310"/>
      <c r="V671" s="304"/>
      <c r="W671" s="304"/>
      <c r="X671" s="304"/>
      <c r="Y671" s="304"/>
      <c r="Z671" s="304"/>
      <c r="AA671" s="304"/>
      <c r="AB671" s="311"/>
      <c r="AU671" s="312" t="s">
        <v>180</v>
      </c>
      <c r="AV671" s="312" t="s">
        <v>86</v>
      </c>
      <c r="AW671" s="115" t="s">
        <v>81</v>
      </c>
      <c r="AX671" s="115" t="s">
        <v>31</v>
      </c>
      <c r="AY671" s="115" t="s">
        <v>74</v>
      </c>
      <c r="AZ671" s="312" t="s">
        <v>172</v>
      </c>
    </row>
    <row r="672" spans="2:66" s="115" customFormat="1" ht="22.6" customHeight="1" x14ac:dyDescent="0.35">
      <c r="B672" s="303"/>
      <c r="C672" s="304"/>
      <c r="D672" s="304"/>
      <c r="E672" s="305" t="s">
        <v>5</v>
      </c>
      <c r="F672" s="313" t="s">
        <v>430</v>
      </c>
      <c r="G672" s="314"/>
      <c r="H672" s="314"/>
      <c r="I672" s="314"/>
      <c r="J672" s="304"/>
      <c r="K672" s="308" t="s">
        <v>5</v>
      </c>
      <c r="L672" s="304"/>
      <c r="M672" s="304"/>
      <c r="N672" s="304"/>
      <c r="O672" s="304"/>
      <c r="P672" s="304"/>
      <c r="Q672" s="304"/>
      <c r="S672" s="309"/>
      <c r="U672" s="310"/>
      <c r="V672" s="304"/>
      <c r="W672" s="304"/>
      <c r="X672" s="304"/>
      <c r="Y672" s="304"/>
      <c r="Z672" s="304"/>
      <c r="AA672" s="304"/>
      <c r="AB672" s="311"/>
      <c r="AU672" s="312" t="s">
        <v>180</v>
      </c>
      <c r="AV672" s="312" t="s">
        <v>86</v>
      </c>
      <c r="AW672" s="115" t="s">
        <v>81</v>
      </c>
      <c r="AX672" s="115" t="s">
        <v>31</v>
      </c>
      <c r="AY672" s="115" t="s">
        <v>74</v>
      </c>
      <c r="AZ672" s="312" t="s">
        <v>172</v>
      </c>
    </row>
    <row r="673" spans="2:66" s="116" customFormat="1" ht="22.6" customHeight="1" x14ac:dyDescent="0.35">
      <c r="B673" s="315"/>
      <c r="C673" s="316"/>
      <c r="D673" s="316"/>
      <c r="E673" s="317" t="s">
        <v>5</v>
      </c>
      <c r="F673" s="318" t="s">
        <v>698</v>
      </c>
      <c r="G673" s="319"/>
      <c r="H673" s="319"/>
      <c r="I673" s="319"/>
      <c r="J673" s="316"/>
      <c r="K673" s="320">
        <v>9.9499999999999993</v>
      </c>
      <c r="L673" s="316"/>
      <c r="M673" s="316"/>
      <c r="N673" s="316"/>
      <c r="O673" s="316"/>
      <c r="P673" s="316"/>
      <c r="Q673" s="316"/>
      <c r="S673" s="321"/>
      <c r="U673" s="322"/>
      <c r="V673" s="316"/>
      <c r="W673" s="316"/>
      <c r="X673" s="316"/>
      <c r="Y673" s="316"/>
      <c r="Z673" s="316"/>
      <c r="AA673" s="316"/>
      <c r="AB673" s="323"/>
      <c r="AU673" s="324" t="s">
        <v>180</v>
      </c>
      <c r="AV673" s="324" t="s">
        <v>86</v>
      </c>
      <c r="AW673" s="116" t="s">
        <v>86</v>
      </c>
      <c r="AX673" s="116" t="s">
        <v>31</v>
      </c>
      <c r="AY673" s="116" t="s">
        <v>81</v>
      </c>
      <c r="AZ673" s="324" t="s">
        <v>172</v>
      </c>
    </row>
    <row r="674" spans="2:66" s="112" customFormat="1" ht="31.6" customHeight="1" x14ac:dyDescent="0.35">
      <c r="B674" s="187"/>
      <c r="C674" s="288" t="s">
        <v>699</v>
      </c>
      <c r="D674" s="288" t="s">
        <v>173</v>
      </c>
      <c r="E674" s="289" t="s">
        <v>700</v>
      </c>
      <c r="F674" s="290" t="s">
        <v>701</v>
      </c>
      <c r="G674" s="290"/>
      <c r="H674" s="290"/>
      <c r="I674" s="290"/>
      <c r="J674" s="291" t="s">
        <v>176</v>
      </c>
      <c r="K674" s="292">
        <v>477.75299999999999</v>
      </c>
      <c r="L674" s="293"/>
      <c r="M674" s="293"/>
      <c r="N674" s="294">
        <f>ROUND(L674*K674,2)</f>
        <v>0</v>
      </c>
      <c r="O674" s="294"/>
      <c r="P674" s="294"/>
      <c r="Q674" s="294"/>
      <c r="R674" s="114" t="s">
        <v>2286</v>
      </c>
      <c r="S674" s="192"/>
      <c r="U674" s="295" t="s">
        <v>5</v>
      </c>
      <c r="V674" s="300" t="s">
        <v>39</v>
      </c>
      <c r="W674" s="301">
        <v>0.41</v>
      </c>
      <c r="X674" s="301">
        <f>W674*K674</f>
        <v>195.87872999999999</v>
      </c>
      <c r="Y674" s="301">
        <v>2.1000000000000001E-2</v>
      </c>
      <c r="Z674" s="301">
        <f>Y674*K674</f>
        <v>10.032813000000001</v>
      </c>
      <c r="AA674" s="301">
        <v>0</v>
      </c>
      <c r="AB674" s="302">
        <f>AA674*K674</f>
        <v>0</v>
      </c>
      <c r="AS674" s="172" t="s">
        <v>177</v>
      </c>
      <c r="AU674" s="172" t="s">
        <v>173</v>
      </c>
      <c r="AV674" s="172" t="s">
        <v>86</v>
      </c>
      <c r="AZ674" s="172" t="s">
        <v>172</v>
      </c>
      <c r="BF674" s="299">
        <f>IF(V674="základní",N674,0)</f>
        <v>0</v>
      </c>
      <c r="BG674" s="299">
        <f>IF(V674="snížená",N674,0)</f>
        <v>0</v>
      </c>
      <c r="BH674" s="299">
        <f>IF(V674="zákl. přenesená",N674,0)</f>
        <v>0</v>
      </c>
      <c r="BI674" s="299">
        <f>IF(V674="sníž. přenesená",N674,0)</f>
        <v>0</v>
      </c>
      <c r="BJ674" s="299">
        <f>IF(V674="nulová",N674,0)</f>
        <v>0</v>
      </c>
      <c r="BK674" s="172" t="s">
        <v>81</v>
      </c>
      <c r="BL674" s="299">
        <f>ROUND(L674*K674,2)</f>
        <v>0</v>
      </c>
      <c r="BM674" s="172" t="s">
        <v>177</v>
      </c>
      <c r="BN674" s="172" t="s">
        <v>702</v>
      </c>
    </row>
    <row r="675" spans="2:66" s="115" customFormat="1" ht="22.6" customHeight="1" x14ac:dyDescent="0.35">
      <c r="B675" s="303"/>
      <c r="C675" s="304"/>
      <c r="D675" s="304"/>
      <c r="E675" s="305" t="s">
        <v>5</v>
      </c>
      <c r="F675" s="306" t="s">
        <v>703</v>
      </c>
      <c r="G675" s="307"/>
      <c r="H675" s="307"/>
      <c r="I675" s="307"/>
      <c r="J675" s="304"/>
      <c r="K675" s="308" t="s">
        <v>5</v>
      </c>
      <c r="L675" s="304"/>
      <c r="M675" s="304"/>
      <c r="N675" s="304"/>
      <c r="O675" s="304"/>
      <c r="P675" s="304"/>
      <c r="Q675" s="304"/>
      <c r="S675" s="309"/>
      <c r="U675" s="310"/>
      <c r="V675" s="304"/>
      <c r="W675" s="304"/>
      <c r="X675" s="304"/>
      <c r="Y675" s="304"/>
      <c r="Z675" s="304"/>
      <c r="AA675" s="304"/>
      <c r="AB675" s="311"/>
      <c r="AU675" s="312" t="s">
        <v>180</v>
      </c>
      <c r="AV675" s="312" t="s">
        <v>86</v>
      </c>
      <c r="AW675" s="115" t="s">
        <v>81</v>
      </c>
      <c r="AX675" s="115" t="s">
        <v>31</v>
      </c>
      <c r="AY675" s="115" t="s">
        <v>74</v>
      </c>
      <c r="AZ675" s="312" t="s">
        <v>172</v>
      </c>
    </row>
    <row r="676" spans="2:66" s="115" customFormat="1" ht="22.6" customHeight="1" x14ac:dyDescent="0.35">
      <c r="B676" s="303"/>
      <c r="C676" s="304"/>
      <c r="D676" s="304"/>
      <c r="E676" s="305" t="s">
        <v>5</v>
      </c>
      <c r="F676" s="313" t="s">
        <v>235</v>
      </c>
      <c r="G676" s="314"/>
      <c r="H676" s="314"/>
      <c r="I676" s="314"/>
      <c r="J676" s="304"/>
      <c r="K676" s="308" t="s">
        <v>5</v>
      </c>
      <c r="L676" s="304"/>
      <c r="M676" s="304"/>
      <c r="N676" s="304"/>
      <c r="O676" s="304"/>
      <c r="P676" s="304"/>
      <c r="Q676" s="304"/>
      <c r="S676" s="309"/>
      <c r="U676" s="310"/>
      <c r="V676" s="304"/>
      <c r="W676" s="304"/>
      <c r="X676" s="304"/>
      <c r="Y676" s="304"/>
      <c r="Z676" s="304"/>
      <c r="AA676" s="304"/>
      <c r="AB676" s="311"/>
      <c r="AU676" s="312" t="s">
        <v>180</v>
      </c>
      <c r="AV676" s="312" t="s">
        <v>86</v>
      </c>
      <c r="AW676" s="115" t="s">
        <v>81</v>
      </c>
      <c r="AX676" s="115" t="s">
        <v>31</v>
      </c>
      <c r="AY676" s="115" t="s">
        <v>74</v>
      </c>
      <c r="AZ676" s="312" t="s">
        <v>172</v>
      </c>
    </row>
    <row r="677" spans="2:66" s="115" customFormat="1" ht="22.6" customHeight="1" x14ac:dyDescent="0.35">
      <c r="B677" s="303"/>
      <c r="C677" s="304"/>
      <c r="D677" s="304"/>
      <c r="E677" s="305" t="s">
        <v>5</v>
      </c>
      <c r="F677" s="313" t="s">
        <v>430</v>
      </c>
      <c r="G677" s="314"/>
      <c r="H677" s="314"/>
      <c r="I677" s="314"/>
      <c r="J677" s="304"/>
      <c r="K677" s="308" t="s">
        <v>5</v>
      </c>
      <c r="L677" s="304"/>
      <c r="M677" s="304"/>
      <c r="N677" s="304"/>
      <c r="O677" s="304"/>
      <c r="P677" s="304"/>
      <c r="Q677" s="304"/>
      <c r="S677" s="309"/>
      <c r="U677" s="310"/>
      <c r="V677" s="304"/>
      <c r="W677" s="304"/>
      <c r="X677" s="304"/>
      <c r="Y677" s="304"/>
      <c r="Z677" s="304"/>
      <c r="AA677" s="304"/>
      <c r="AB677" s="311"/>
      <c r="AU677" s="312" t="s">
        <v>180</v>
      </c>
      <c r="AV677" s="312" t="s">
        <v>86</v>
      </c>
      <c r="AW677" s="115" t="s">
        <v>81</v>
      </c>
      <c r="AX677" s="115" t="s">
        <v>31</v>
      </c>
      <c r="AY677" s="115" t="s">
        <v>74</v>
      </c>
      <c r="AZ677" s="312" t="s">
        <v>172</v>
      </c>
    </row>
    <row r="678" spans="2:66" s="116" customFormat="1" ht="22.6" customHeight="1" x14ac:dyDescent="0.35">
      <c r="B678" s="315"/>
      <c r="C678" s="316"/>
      <c r="D678" s="316"/>
      <c r="E678" s="317" t="s">
        <v>5</v>
      </c>
      <c r="F678" s="318" t="s">
        <v>704</v>
      </c>
      <c r="G678" s="319"/>
      <c r="H678" s="319"/>
      <c r="I678" s="319"/>
      <c r="J678" s="316"/>
      <c r="K678" s="320">
        <v>1.8</v>
      </c>
      <c r="L678" s="316"/>
      <c r="M678" s="316"/>
      <c r="N678" s="316"/>
      <c r="O678" s="316"/>
      <c r="P678" s="316"/>
      <c r="Q678" s="316"/>
      <c r="S678" s="321"/>
      <c r="U678" s="322"/>
      <c r="V678" s="316"/>
      <c r="W678" s="316"/>
      <c r="X678" s="316"/>
      <c r="Y678" s="316"/>
      <c r="Z678" s="316"/>
      <c r="AA678" s="316"/>
      <c r="AB678" s="323"/>
      <c r="AU678" s="324" t="s">
        <v>180</v>
      </c>
      <c r="AV678" s="324" t="s">
        <v>86</v>
      </c>
      <c r="AW678" s="116" t="s">
        <v>86</v>
      </c>
      <c r="AX678" s="116" t="s">
        <v>31</v>
      </c>
      <c r="AY678" s="116" t="s">
        <v>74</v>
      </c>
      <c r="AZ678" s="324" t="s">
        <v>172</v>
      </c>
    </row>
    <row r="679" spans="2:66" s="116" customFormat="1" ht="31.6" customHeight="1" x14ac:dyDescent="0.35">
      <c r="B679" s="315"/>
      <c r="C679" s="316"/>
      <c r="D679" s="316"/>
      <c r="E679" s="317" t="s">
        <v>5</v>
      </c>
      <c r="F679" s="318" t="s">
        <v>705</v>
      </c>
      <c r="G679" s="319"/>
      <c r="H679" s="319"/>
      <c r="I679" s="319"/>
      <c r="J679" s="316"/>
      <c r="K679" s="320">
        <v>5.76</v>
      </c>
      <c r="L679" s="316"/>
      <c r="M679" s="316"/>
      <c r="N679" s="316"/>
      <c r="O679" s="316"/>
      <c r="P679" s="316"/>
      <c r="Q679" s="316"/>
      <c r="S679" s="321"/>
      <c r="U679" s="322"/>
      <c r="V679" s="316"/>
      <c r="W679" s="316"/>
      <c r="X679" s="316"/>
      <c r="Y679" s="316"/>
      <c r="Z679" s="316"/>
      <c r="AA679" s="316"/>
      <c r="AB679" s="323"/>
      <c r="AU679" s="324" t="s">
        <v>180</v>
      </c>
      <c r="AV679" s="324" t="s">
        <v>86</v>
      </c>
      <c r="AW679" s="116" t="s">
        <v>86</v>
      </c>
      <c r="AX679" s="116" t="s">
        <v>31</v>
      </c>
      <c r="AY679" s="116" t="s">
        <v>74</v>
      </c>
      <c r="AZ679" s="324" t="s">
        <v>172</v>
      </c>
    </row>
    <row r="680" spans="2:66" s="116" customFormat="1" ht="22.6" customHeight="1" x14ac:dyDescent="0.35">
      <c r="B680" s="315"/>
      <c r="C680" s="316"/>
      <c r="D680" s="316"/>
      <c r="E680" s="317" t="s">
        <v>5</v>
      </c>
      <c r="F680" s="318" t="s">
        <v>706</v>
      </c>
      <c r="G680" s="319"/>
      <c r="H680" s="319"/>
      <c r="I680" s="319"/>
      <c r="J680" s="316"/>
      <c r="K680" s="320">
        <v>4.2300000000000004</v>
      </c>
      <c r="L680" s="316"/>
      <c r="M680" s="316"/>
      <c r="N680" s="316"/>
      <c r="O680" s="316"/>
      <c r="P680" s="316"/>
      <c r="Q680" s="316"/>
      <c r="S680" s="321"/>
      <c r="U680" s="322"/>
      <c r="V680" s="316"/>
      <c r="W680" s="316"/>
      <c r="X680" s="316"/>
      <c r="Y680" s="316"/>
      <c r="Z680" s="316"/>
      <c r="AA680" s="316"/>
      <c r="AB680" s="323"/>
      <c r="AU680" s="324" t="s">
        <v>180</v>
      </c>
      <c r="AV680" s="324" t="s">
        <v>86</v>
      </c>
      <c r="AW680" s="116" t="s">
        <v>86</v>
      </c>
      <c r="AX680" s="116" t="s">
        <v>31</v>
      </c>
      <c r="AY680" s="116" t="s">
        <v>74</v>
      </c>
      <c r="AZ680" s="324" t="s">
        <v>172</v>
      </c>
    </row>
    <row r="681" spans="2:66" s="119" customFormat="1" ht="22.6" customHeight="1" x14ac:dyDescent="0.35">
      <c r="B681" s="344"/>
      <c r="C681" s="345"/>
      <c r="D681" s="345"/>
      <c r="E681" s="346" t="s">
        <v>5</v>
      </c>
      <c r="F681" s="347" t="s">
        <v>250</v>
      </c>
      <c r="G681" s="348"/>
      <c r="H681" s="348"/>
      <c r="I681" s="348"/>
      <c r="J681" s="345"/>
      <c r="K681" s="349">
        <v>11.79</v>
      </c>
      <c r="L681" s="345"/>
      <c r="M681" s="345"/>
      <c r="N681" s="345"/>
      <c r="O681" s="345"/>
      <c r="P681" s="345"/>
      <c r="Q681" s="345"/>
      <c r="S681" s="350"/>
      <c r="U681" s="351"/>
      <c r="V681" s="345"/>
      <c r="W681" s="345"/>
      <c r="X681" s="345"/>
      <c r="Y681" s="345"/>
      <c r="Z681" s="345"/>
      <c r="AA681" s="345"/>
      <c r="AB681" s="352"/>
      <c r="AU681" s="353" t="s">
        <v>180</v>
      </c>
      <c r="AV681" s="353" t="s">
        <v>86</v>
      </c>
      <c r="AW681" s="119" t="s">
        <v>190</v>
      </c>
      <c r="AX681" s="119" t="s">
        <v>31</v>
      </c>
      <c r="AY681" s="119" t="s">
        <v>74</v>
      </c>
      <c r="AZ681" s="353" t="s">
        <v>172</v>
      </c>
    </row>
    <row r="682" spans="2:66" s="116" customFormat="1" ht="31.6" customHeight="1" x14ac:dyDescent="0.35">
      <c r="B682" s="315"/>
      <c r="C682" s="316"/>
      <c r="D682" s="316"/>
      <c r="E682" s="317" t="s">
        <v>5</v>
      </c>
      <c r="F682" s="318" t="s">
        <v>501</v>
      </c>
      <c r="G682" s="319"/>
      <c r="H682" s="319"/>
      <c r="I682" s="319"/>
      <c r="J682" s="316"/>
      <c r="K682" s="320">
        <v>6.6740000000000004</v>
      </c>
      <c r="L682" s="316"/>
      <c r="M682" s="316"/>
      <c r="N682" s="316"/>
      <c r="O682" s="316"/>
      <c r="P682" s="316"/>
      <c r="Q682" s="316"/>
      <c r="S682" s="321"/>
      <c r="U682" s="322"/>
      <c r="V682" s="316"/>
      <c r="W682" s="316"/>
      <c r="X682" s="316"/>
      <c r="Y682" s="316"/>
      <c r="Z682" s="316"/>
      <c r="AA682" s="316"/>
      <c r="AB682" s="323"/>
      <c r="AU682" s="324" t="s">
        <v>180</v>
      </c>
      <c r="AV682" s="324" t="s">
        <v>86</v>
      </c>
      <c r="AW682" s="116" t="s">
        <v>86</v>
      </c>
      <c r="AX682" s="116" t="s">
        <v>31</v>
      </c>
      <c r="AY682" s="116" t="s">
        <v>74</v>
      </c>
      <c r="AZ682" s="324" t="s">
        <v>172</v>
      </c>
    </row>
    <row r="683" spans="2:66" s="116" customFormat="1" ht="31.6" customHeight="1" x14ac:dyDescent="0.35">
      <c r="B683" s="315"/>
      <c r="C683" s="316"/>
      <c r="D683" s="316"/>
      <c r="E683" s="317" t="s">
        <v>5</v>
      </c>
      <c r="F683" s="318" t="s">
        <v>502</v>
      </c>
      <c r="G683" s="319"/>
      <c r="H683" s="319"/>
      <c r="I683" s="319"/>
      <c r="J683" s="316"/>
      <c r="K683" s="320">
        <v>-9.99</v>
      </c>
      <c r="L683" s="316"/>
      <c r="M683" s="316"/>
      <c r="N683" s="316"/>
      <c r="O683" s="316"/>
      <c r="P683" s="316"/>
      <c r="Q683" s="316"/>
      <c r="S683" s="321"/>
      <c r="U683" s="322"/>
      <c r="V683" s="316"/>
      <c r="W683" s="316"/>
      <c r="X683" s="316"/>
      <c r="Y683" s="316"/>
      <c r="Z683" s="316"/>
      <c r="AA683" s="316"/>
      <c r="AB683" s="323"/>
      <c r="AU683" s="324" t="s">
        <v>180</v>
      </c>
      <c r="AV683" s="324" t="s">
        <v>86</v>
      </c>
      <c r="AW683" s="116" t="s">
        <v>86</v>
      </c>
      <c r="AX683" s="116" t="s">
        <v>31</v>
      </c>
      <c r="AY683" s="116" t="s">
        <v>74</v>
      </c>
      <c r="AZ683" s="324" t="s">
        <v>172</v>
      </c>
    </row>
    <row r="684" spans="2:66" s="119" customFormat="1" ht="22.6" customHeight="1" x14ac:dyDescent="0.35">
      <c r="B684" s="344"/>
      <c r="C684" s="345"/>
      <c r="D684" s="345"/>
      <c r="E684" s="346" t="s">
        <v>5</v>
      </c>
      <c r="F684" s="347" t="s">
        <v>250</v>
      </c>
      <c r="G684" s="348"/>
      <c r="H684" s="348"/>
      <c r="I684" s="348"/>
      <c r="J684" s="345"/>
      <c r="K684" s="349">
        <v>-3.3159999999999998</v>
      </c>
      <c r="L684" s="345"/>
      <c r="M684" s="345"/>
      <c r="N684" s="345"/>
      <c r="O684" s="345"/>
      <c r="P684" s="345"/>
      <c r="Q684" s="345"/>
      <c r="S684" s="350"/>
      <c r="U684" s="351"/>
      <c r="V684" s="345"/>
      <c r="W684" s="345"/>
      <c r="X684" s="345"/>
      <c r="Y684" s="345"/>
      <c r="Z684" s="345"/>
      <c r="AA684" s="345"/>
      <c r="AB684" s="352"/>
      <c r="AU684" s="353" t="s">
        <v>180</v>
      </c>
      <c r="AV684" s="353" t="s">
        <v>86</v>
      </c>
      <c r="AW684" s="119" t="s">
        <v>190</v>
      </c>
      <c r="AX684" s="119" t="s">
        <v>31</v>
      </c>
      <c r="AY684" s="119" t="s">
        <v>74</v>
      </c>
      <c r="AZ684" s="353" t="s">
        <v>172</v>
      </c>
    </row>
    <row r="685" spans="2:66" s="116" customFormat="1" ht="31.6" customHeight="1" x14ac:dyDescent="0.35">
      <c r="B685" s="315"/>
      <c r="C685" s="316"/>
      <c r="D685" s="316"/>
      <c r="E685" s="317" t="s">
        <v>5</v>
      </c>
      <c r="F685" s="318" t="s">
        <v>503</v>
      </c>
      <c r="G685" s="319"/>
      <c r="H685" s="319"/>
      <c r="I685" s="319"/>
      <c r="J685" s="316"/>
      <c r="K685" s="320">
        <v>13.305999999999999</v>
      </c>
      <c r="L685" s="316"/>
      <c r="M685" s="316"/>
      <c r="N685" s="316"/>
      <c r="O685" s="316"/>
      <c r="P685" s="316"/>
      <c r="Q685" s="316"/>
      <c r="S685" s="321"/>
      <c r="U685" s="322"/>
      <c r="V685" s="316"/>
      <c r="W685" s="316"/>
      <c r="X685" s="316"/>
      <c r="Y685" s="316"/>
      <c r="Z685" s="316"/>
      <c r="AA685" s="316"/>
      <c r="AB685" s="323"/>
      <c r="AU685" s="324" t="s">
        <v>180</v>
      </c>
      <c r="AV685" s="324" t="s">
        <v>86</v>
      </c>
      <c r="AW685" s="116" t="s">
        <v>86</v>
      </c>
      <c r="AX685" s="116" t="s">
        <v>31</v>
      </c>
      <c r="AY685" s="116" t="s">
        <v>74</v>
      </c>
      <c r="AZ685" s="324" t="s">
        <v>172</v>
      </c>
    </row>
    <row r="686" spans="2:66" s="116" customFormat="1" ht="31.6" customHeight="1" x14ac:dyDescent="0.35">
      <c r="B686" s="315"/>
      <c r="C686" s="316"/>
      <c r="D686" s="316"/>
      <c r="E686" s="317" t="s">
        <v>5</v>
      </c>
      <c r="F686" s="318" t="s">
        <v>504</v>
      </c>
      <c r="G686" s="319"/>
      <c r="H686" s="319"/>
      <c r="I686" s="319"/>
      <c r="J686" s="316"/>
      <c r="K686" s="320">
        <v>13.14</v>
      </c>
      <c r="L686" s="316"/>
      <c r="M686" s="316"/>
      <c r="N686" s="316"/>
      <c r="O686" s="316"/>
      <c r="P686" s="316"/>
      <c r="Q686" s="316"/>
      <c r="S686" s="321"/>
      <c r="U686" s="322"/>
      <c r="V686" s="316"/>
      <c r="W686" s="316"/>
      <c r="X686" s="316"/>
      <c r="Y686" s="316"/>
      <c r="Z686" s="316"/>
      <c r="AA686" s="316"/>
      <c r="AB686" s="323"/>
      <c r="AU686" s="324" t="s">
        <v>180</v>
      </c>
      <c r="AV686" s="324" t="s">
        <v>86</v>
      </c>
      <c r="AW686" s="116" t="s">
        <v>86</v>
      </c>
      <c r="AX686" s="116" t="s">
        <v>31</v>
      </c>
      <c r="AY686" s="116" t="s">
        <v>74</v>
      </c>
      <c r="AZ686" s="324" t="s">
        <v>172</v>
      </c>
    </row>
    <row r="687" spans="2:66" s="116" customFormat="1" ht="22.6" customHeight="1" x14ac:dyDescent="0.35">
      <c r="B687" s="315"/>
      <c r="C687" s="316"/>
      <c r="D687" s="316"/>
      <c r="E687" s="317" t="s">
        <v>5</v>
      </c>
      <c r="F687" s="318" t="s">
        <v>505</v>
      </c>
      <c r="G687" s="319"/>
      <c r="H687" s="319"/>
      <c r="I687" s="319"/>
      <c r="J687" s="316"/>
      <c r="K687" s="320">
        <v>5.609</v>
      </c>
      <c r="L687" s="316"/>
      <c r="M687" s="316"/>
      <c r="N687" s="316"/>
      <c r="O687" s="316"/>
      <c r="P687" s="316"/>
      <c r="Q687" s="316"/>
      <c r="S687" s="321"/>
      <c r="U687" s="322"/>
      <c r="V687" s="316"/>
      <c r="W687" s="316"/>
      <c r="X687" s="316"/>
      <c r="Y687" s="316"/>
      <c r="Z687" s="316"/>
      <c r="AA687" s="316"/>
      <c r="AB687" s="323"/>
      <c r="AU687" s="324" t="s">
        <v>180</v>
      </c>
      <c r="AV687" s="324" t="s">
        <v>86</v>
      </c>
      <c r="AW687" s="116" t="s">
        <v>86</v>
      </c>
      <c r="AX687" s="116" t="s">
        <v>31</v>
      </c>
      <c r="AY687" s="116" t="s">
        <v>74</v>
      </c>
      <c r="AZ687" s="324" t="s">
        <v>172</v>
      </c>
    </row>
    <row r="688" spans="2:66" s="116" customFormat="1" ht="22.6" customHeight="1" x14ac:dyDescent="0.35">
      <c r="B688" s="315"/>
      <c r="C688" s="316"/>
      <c r="D688" s="316"/>
      <c r="E688" s="317" t="s">
        <v>5</v>
      </c>
      <c r="F688" s="318" t="s">
        <v>506</v>
      </c>
      <c r="G688" s="319"/>
      <c r="H688" s="319"/>
      <c r="I688" s="319"/>
      <c r="J688" s="316"/>
      <c r="K688" s="320">
        <v>3.2759999999999998</v>
      </c>
      <c r="L688" s="316"/>
      <c r="M688" s="316"/>
      <c r="N688" s="316"/>
      <c r="O688" s="316"/>
      <c r="P688" s="316"/>
      <c r="Q688" s="316"/>
      <c r="S688" s="321"/>
      <c r="U688" s="322"/>
      <c r="V688" s="316"/>
      <c r="W688" s="316"/>
      <c r="X688" s="316"/>
      <c r="Y688" s="316"/>
      <c r="Z688" s="316"/>
      <c r="AA688" s="316"/>
      <c r="AB688" s="323"/>
      <c r="AU688" s="324" t="s">
        <v>180</v>
      </c>
      <c r="AV688" s="324" t="s">
        <v>86</v>
      </c>
      <c r="AW688" s="116" t="s">
        <v>86</v>
      </c>
      <c r="AX688" s="116" t="s">
        <v>31</v>
      </c>
      <c r="AY688" s="116" t="s">
        <v>74</v>
      </c>
      <c r="AZ688" s="324" t="s">
        <v>172</v>
      </c>
    </row>
    <row r="689" spans="2:52" s="116" customFormat="1" ht="22.6" customHeight="1" x14ac:dyDescent="0.35">
      <c r="B689" s="315"/>
      <c r="C689" s="316"/>
      <c r="D689" s="316"/>
      <c r="E689" s="317" t="s">
        <v>5</v>
      </c>
      <c r="F689" s="318" t="s">
        <v>507</v>
      </c>
      <c r="G689" s="319"/>
      <c r="H689" s="319"/>
      <c r="I689" s="319"/>
      <c r="J689" s="316"/>
      <c r="K689" s="320">
        <v>2.254</v>
      </c>
      <c r="L689" s="316"/>
      <c r="M689" s="316"/>
      <c r="N689" s="316"/>
      <c r="O689" s="316"/>
      <c r="P689" s="316"/>
      <c r="Q689" s="316"/>
      <c r="S689" s="321"/>
      <c r="U689" s="322"/>
      <c r="V689" s="316"/>
      <c r="W689" s="316"/>
      <c r="X689" s="316"/>
      <c r="Y689" s="316"/>
      <c r="Z689" s="316"/>
      <c r="AA689" s="316"/>
      <c r="AB689" s="323"/>
      <c r="AU689" s="324" t="s">
        <v>180</v>
      </c>
      <c r="AV689" s="324" t="s">
        <v>86</v>
      </c>
      <c r="AW689" s="116" t="s">
        <v>86</v>
      </c>
      <c r="AX689" s="116" t="s">
        <v>31</v>
      </c>
      <c r="AY689" s="116" t="s">
        <v>74</v>
      </c>
      <c r="AZ689" s="324" t="s">
        <v>172</v>
      </c>
    </row>
    <row r="690" spans="2:52" s="119" customFormat="1" ht="22.6" customHeight="1" x14ac:dyDescent="0.35">
      <c r="B690" s="344"/>
      <c r="C690" s="345"/>
      <c r="D690" s="345"/>
      <c r="E690" s="346" t="s">
        <v>5</v>
      </c>
      <c r="F690" s="347" t="s">
        <v>250</v>
      </c>
      <c r="G690" s="348"/>
      <c r="H690" s="348"/>
      <c r="I690" s="348"/>
      <c r="J690" s="345"/>
      <c r="K690" s="349">
        <v>37.585000000000001</v>
      </c>
      <c r="L690" s="345"/>
      <c r="M690" s="345"/>
      <c r="N690" s="345"/>
      <c r="O690" s="345"/>
      <c r="P690" s="345"/>
      <c r="Q690" s="345"/>
      <c r="S690" s="350"/>
      <c r="U690" s="351"/>
      <c r="V690" s="345"/>
      <c r="W690" s="345"/>
      <c r="X690" s="345"/>
      <c r="Y690" s="345"/>
      <c r="Z690" s="345"/>
      <c r="AA690" s="345"/>
      <c r="AB690" s="352"/>
      <c r="AU690" s="353" t="s">
        <v>180</v>
      </c>
      <c r="AV690" s="353" t="s">
        <v>86</v>
      </c>
      <c r="AW690" s="119" t="s">
        <v>190</v>
      </c>
      <c r="AX690" s="119" t="s">
        <v>31</v>
      </c>
      <c r="AY690" s="119" t="s">
        <v>74</v>
      </c>
      <c r="AZ690" s="353" t="s">
        <v>172</v>
      </c>
    </row>
    <row r="691" spans="2:52" s="116" customFormat="1" ht="22.6" customHeight="1" x14ac:dyDescent="0.35">
      <c r="B691" s="315"/>
      <c r="C691" s="316"/>
      <c r="D691" s="316"/>
      <c r="E691" s="317" t="s">
        <v>5</v>
      </c>
      <c r="F691" s="318" t="s">
        <v>707</v>
      </c>
      <c r="G691" s="319"/>
      <c r="H691" s="319"/>
      <c r="I691" s="319"/>
      <c r="J691" s="316"/>
      <c r="K691" s="320">
        <v>11.237</v>
      </c>
      <c r="L691" s="316"/>
      <c r="M691" s="316"/>
      <c r="N691" s="316"/>
      <c r="O691" s="316"/>
      <c r="P691" s="316"/>
      <c r="Q691" s="316"/>
      <c r="S691" s="321"/>
      <c r="U691" s="322"/>
      <c r="V691" s="316"/>
      <c r="W691" s="316"/>
      <c r="X691" s="316"/>
      <c r="Y691" s="316"/>
      <c r="Z691" s="316"/>
      <c r="AA691" s="316"/>
      <c r="AB691" s="323"/>
      <c r="AU691" s="324" t="s">
        <v>180</v>
      </c>
      <c r="AV691" s="324" t="s">
        <v>86</v>
      </c>
      <c r="AW691" s="116" t="s">
        <v>86</v>
      </c>
      <c r="AX691" s="116" t="s">
        <v>31</v>
      </c>
      <c r="AY691" s="116" t="s">
        <v>74</v>
      </c>
      <c r="AZ691" s="324" t="s">
        <v>172</v>
      </c>
    </row>
    <row r="692" spans="2:52" s="116" customFormat="1" ht="22.6" customHeight="1" x14ac:dyDescent="0.35">
      <c r="B692" s="315"/>
      <c r="C692" s="316"/>
      <c r="D692" s="316"/>
      <c r="E692" s="317" t="s">
        <v>5</v>
      </c>
      <c r="F692" s="318" t="s">
        <v>708</v>
      </c>
      <c r="G692" s="319"/>
      <c r="H692" s="319"/>
      <c r="I692" s="319"/>
      <c r="J692" s="316"/>
      <c r="K692" s="320">
        <v>8.0340000000000007</v>
      </c>
      <c r="L692" s="316"/>
      <c r="M692" s="316"/>
      <c r="N692" s="316"/>
      <c r="O692" s="316"/>
      <c r="P692" s="316"/>
      <c r="Q692" s="316"/>
      <c r="S692" s="321"/>
      <c r="U692" s="322"/>
      <c r="V692" s="316"/>
      <c r="W692" s="316"/>
      <c r="X692" s="316"/>
      <c r="Y692" s="316"/>
      <c r="Z692" s="316"/>
      <c r="AA692" s="316"/>
      <c r="AB692" s="323"/>
      <c r="AU692" s="324" t="s">
        <v>180</v>
      </c>
      <c r="AV692" s="324" t="s">
        <v>86</v>
      </c>
      <c r="AW692" s="116" t="s">
        <v>86</v>
      </c>
      <c r="AX692" s="116" t="s">
        <v>31</v>
      </c>
      <c r="AY692" s="116" t="s">
        <v>74</v>
      </c>
      <c r="AZ692" s="324" t="s">
        <v>172</v>
      </c>
    </row>
    <row r="693" spans="2:52" s="116" customFormat="1" ht="22.6" customHeight="1" x14ac:dyDescent="0.35">
      <c r="B693" s="315"/>
      <c r="C693" s="316"/>
      <c r="D693" s="316"/>
      <c r="E693" s="317" t="s">
        <v>5</v>
      </c>
      <c r="F693" s="318" t="s">
        <v>709</v>
      </c>
      <c r="G693" s="319"/>
      <c r="H693" s="319"/>
      <c r="I693" s="319"/>
      <c r="J693" s="316"/>
      <c r="K693" s="320">
        <v>13.417999999999999</v>
      </c>
      <c r="L693" s="316"/>
      <c r="M693" s="316"/>
      <c r="N693" s="316"/>
      <c r="O693" s="316"/>
      <c r="P693" s="316"/>
      <c r="Q693" s="316"/>
      <c r="S693" s="321"/>
      <c r="U693" s="322"/>
      <c r="V693" s="316"/>
      <c r="W693" s="316"/>
      <c r="X693" s="316"/>
      <c r="Y693" s="316"/>
      <c r="Z693" s="316"/>
      <c r="AA693" s="316"/>
      <c r="AB693" s="323"/>
      <c r="AU693" s="324" t="s">
        <v>180</v>
      </c>
      <c r="AV693" s="324" t="s">
        <v>86</v>
      </c>
      <c r="AW693" s="116" t="s">
        <v>86</v>
      </c>
      <c r="AX693" s="116" t="s">
        <v>31</v>
      </c>
      <c r="AY693" s="116" t="s">
        <v>74</v>
      </c>
      <c r="AZ693" s="324" t="s">
        <v>172</v>
      </c>
    </row>
    <row r="694" spans="2:52" s="116" customFormat="1" ht="22.6" customHeight="1" x14ac:dyDescent="0.35">
      <c r="B694" s="315"/>
      <c r="C694" s="316"/>
      <c r="D694" s="316"/>
      <c r="E694" s="317" t="s">
        <v>5</v>
      </c>
      <c r="F694" s="318" t="s">
        <v>710</v>
      </c>
      <c r="G694" s="319"/>
      <c r="H694" s="319"/>
      <c r="I694" s="319"/>
      <c r="J694" s="316"/>
      <c r="K694" s="320">
        <v>16.594000000000001</v>
      </c>
      <c r="L694" s="316"/>
      <c r="M694" s="316"/>
      <c r="N694" s="316"/>
      <c r="O694" s="316"/>
      <c r="P694" s="316"/>
      <c r="Q694" s="316"/>
      <c r="S694" s="321"/>
      <c r="U694" s="322"/>
      <c r="V694" s="316"/>
      <c r="W694" s="316"/>
      <c r="X694" s="316"/>
      <c r="Y694" s="316"/>
      <c r="Z694" s="316"/>
      <c r="AA694" s="316"/>
      <c r="AB694" s="323"/>
      <c r="AU694" s="324" t="s">
        <v>180</v>
      </c>
      <c r="AV694" s="324" t="s">
        <v>86</v>
      </c>
      <c r="AW694" s="116" t="s">
        <v>86</v>
      </c>
      <c r="AX694" s="116" t="s">
        <v>31</v>
      </c>
      <c r="AY694" s="116" t="s">
        <v>74</v>
      </c>
      <c r="AZ694" s="324" t="s">
        <v>172</v>
      </c>
    </row>
    <row r="695" spans="2:52" s="116" customFormat="1" ht="22.6" customHeight="1" x14ac:dyDescent="0.35">
      <c r="B695" s="315"/>
      <c r="C695" s="316"/>
      <c r="D695" s="316"/>
      <c r="E695" s="317" t="s">
        <v>5</v>
      </c>
      <c r="F695" s="318" t="s">
        <v>471</v>
      </c>
      <c r="G695" s="319"/>
      <c r="H695" s="319"/>
      <c r="I695" s="319"/>
      <c r="J695" s="316"/>
      <c r="K695" s="320">
        <v>-1.08</v>
      </c>
      <c r="L695" s="316"/>
      <c r="M695" s="316"/>
      <c r="N695" s="316"/>
      <c r="O695" s="316"/>
      <c r="P695" s="316"/>
      <c r="Q695" s="316"/>
      <c r="S695" s="321"/>
      <c r="U695" s="322"/>
      <c r="V695" s="316"/>
      <c r="W695" s="316"/>
      <c r="X695" s="316"/>
      <c r="Y695" s="316"/>
      <c r="Z695" s="316"/>
      <c r="AA695" s="316"/>
      <c r="AB695" s="323"/>
      <c r="AU695" s="324" t="s">
        <v>180</v>
      </c>
      <c r="AV695" s="324" t="s">
        <v>86</v>
      </c>
      <c r="AW695" s="116" t="s">
        <v>86</v>
      </c>
      <c r="AX695" s="116" t="s">
        <v>31</v>
      </c>
      <c r="AY695" s="116" t="s">
        <v>74</v>
      </c>
      <c r="AZ695" s="324" t="s">
        <v>172</v>
      </c>
    </row>
    <row r="696" spans="2:52" s="116" customFormat="1" ht="22.6" customHeight="1" x14ac:dyDescent="0.35">
      <c r="B696" s="315"/>
      <c r="C696" s="316"/>
      <c r="D696" s="316"/>
      <c r="E696" s="317" t="s">
        <v>5</v>
      </c>
      <c r="F696" s="318" t="s">
        <v>711</v>
      </c>
      <c r="G696" s="319"/>
      <c r="H696" s="319"/>
      <c r="I696" s="319"/>
      <c r="J696" s="316"/>
      <c r="K696" s="320">
        <v>-6.6</v>
      </c>
      <c r="L696" s="316"/>
      <c r="M696" s="316"/>
      <c r="N696" s="316"/>
      <c r="O696" s="316"/>
      <c r="P696" s="316"/>
      <c r="Q696" s="316"/>
      <c r="S696" s="321"/>
      <c r="U696" s="322"/>
      <c r="V696" s="316"/>
      <c r="W696" s="316"/>
      <c r="X696" s="316"/>
      <c r="Y696" s="316"/>
      <c r="Z696" s="316"/>
      <c r="AA696" s="316"/>
      <c r="AB696" s="323"/>
      <c r="AU696" s="324" t="s">
        <v>180</v>
      </c>
      <c r="AV696" s="324" t="s">
        <v>86</v>
      </c>
      <c r="AW696" s="116" t="s">
        <v>86</v>
      </c>
      <c r="AX696" s="116" t="s">
        <v>31</v>
      </c>
      <c r="AY696" s="116" t="s">
        <v>74</v>
      </c>
      <c r="AZ696" s="324" t="s">
        <v>172</v>
      </c>
    </row>
    <row r="697" spans="2:52" s="116" customFormat="1" ht="22.6" customHeight="1" x14ac:dyDescent="0.35">
      <c r="B697" s="315"/>
      <c r="C697" s="316"/>
      <c r="D697" s="316"/>
      <c r="E697" s="317" t="s">
        <v>5</v>
      </c>
      <c r="F697" s="318" t="s">
        <v>712</v>
      </c>
      <c r="G697" s="319"/>
      <c r="H697" s="319"/>
      <c r="I697" s="319"/>
      <c r="J697" s="316"/>
      <c r="K697" s="320">
        <v>-2.31</v>
      </c>
      <c r="L697" s="316"/>
      <c r="M697" s="316"/>
      <c r="N697" s="316"/>
      <c r="O697" s="316"/>
      <c r="P697" s="316"/>
      <c r="Q697" s="316"/>
      <c r="S697" s="321"/>
      <c r="U697" s="322"/>
      <c r="V697" s="316"/>
      <c r="W697" s="316"/>
      <c r="X697" s="316"/>
      <c r="Y697" s="316"/>
      <c r="Z697" s="316"/>
      <c r="AA697" s="316"/>
      <c r="AB697" s="323"/>
      <c r="AU697" s="324" t="s">
        <v>180</v>
      </c>
      <c r="AV697" s="324" t="s">
        <v>86</v>
      </c>
      <c r="AW697" s="116" t="s">
        <v>86</v>
      </c>
      <c r="AX697" s="116" t="s">
        <v>31</v>
      </c>
      <c r="AY697" s="116" t="s">
        <v>74</v>
      </c>
      <c r="AZ697" s="324" t="s">
        <v>172</v>
      </c>
    </row>
    <row r="698" spans="2:52" s="119" customFormat="1" ht="22.6" customHeight="1" x14ac:dyDescent="0.35">
      <c r="B698" s="344"/>
      <c r="C698" s="345"/>
      <c r="D698" s="345"/>
      <c r="E698" s="346" t="s">
        <v>5</v>
      </c>
      <c r="F698" s="347" t="s">
        <v>250</v>
      </c>
      <c r="G698" s="348"/>
      <c r="H698" s="348"/>
      <c r="I698" s="348"/>
      <c r="J698" s="345"/>
      <c r="K698" s="349">
        <v>39.292999999999999</v>
      </c>
      <c r="L698" s="345"/>
      <c r="M698" s="345"/>
      <c r="N698" s="345"/>
      <c r="O698" s="345"/>
      <c r="P698" s="345"/>
      <c r="Q698" s="345"/>
      <c r="S698" s="350"/>
      <c r="U698" s="351"/>
      <c r="V698" s="345"/>
      <c r="W698" s="345"/>
      <c r="X698" s="345"/>
      <c r="Y698" s="345"/>
      <c r="Z698" s="345"/>
      <c r="AA698" s="345"/>
      <c r="AB698" s="352"/>
      <c r="AU698" s="353" t="s">
        <v>180</v>
      </c>
      <c r="AV698" s="353" t="s">
        <v>86</v>
      </c>
      <c r="AW698" s="119" t="s">
        <v>190</v>
      </c>
      <c r="AX698" s="119" t="s">
        <v>31</v>
      </c>
      <c r="AY698" s="119" t="s">
        <v>74</v>
      </c>
      <c r="AZ698" s="353" t="s">
        <v>172</v>
      </c>
    </row>
    <row r="699" spans="2:52" s="116" customFormat="1" ht="22.6" customHeight="1" x14ac:dyDescent="0.35">
      <c r="B699" s="315"/>
      <c r="C699" s="316"/>
      <c r="D699" s="316"/>
      <c r="E699" s="317" t="s">
        <v>5</v>
      </c>
      <c r="F699" s="318" t="s">
        <v>713</v>
      </c>
      <c r="G699" s="319"/>
      <c r="H699" s="319"/>
      <c r="I699" s="319"/>
      <c r="J699" s="316"/>
      <c r="K699" s="320">
        <v>22.116</v>
      </c>
      <c r="L699" s="316"/>
      <c r="M699" s="316"/>
      <c r="N699" s="316"/>
      <c r="O699" s="316"/>
      <c r="P699" s="316"/>
      <c r="Q699" s="316"/>
      <c r="S699" s="321"/>
      <c r="U699" s="322"/>
      <c r="V699" s="316"/>
      <c r="W699" s="316"/>
      <c r="X699" s="316"/>
      <c r="Y699" s="316"/>
      <c r="Z699" s="316"/>
      <c r="AA699" s="316"/>
      <c r="AB699" s="323"/>
      <c r="AU699" s="324" t="s">
        <v>180</v>
      </c>
      <c r="AV699" s="324" t="s">
        <v>86</v>
      </c>
      <c r="AW699" s="116" t="s">
        <v>86</v>
      </c>
      <c r="AX699" s="116" t="s">
        <v>31</v>
      </c>
      <c r="AY699" s="116" t="s">
        <v>74</v>
      </c>
      <c r="AZ699" s="324" t="s">
        <v>172</v>
      </c>
    </row>
    <row r="700" spans="2:52" s="116" customFormat="1" ht="22.6" customHeight="1" x14ac:dyDescent="0.35">
      <c r="B700" s="315"/>
      <c r="C700" s="316"/>
      <c r="D700" s="316"/>
      <c r="E700" s="317" t="s">
        <v>5</v>
      </c>
      <c r="F700" s="318" t="s">
        <v>714</v>
      </c>
      <c r="G700" s="319"/>
      <c r="H700" s="319"/>
      <c r="I700" s="319"/>
      <c r="J700" s="316"/>
      <c r="K700" s="320">
        <v>32.584000000000003</v>
      </c>
      <c r="L700" s="316"/>
      <c r="M700" s="316"/>
      <c r="N700" s="316"/>
      <c r="O700" s="316"/>
      <c r="P700" s="316"/>
      <c r="Q700" s="316"/>
      <c r="S700" s="321"/>
      <c r="U700" s="322"/>
      <c r="V700" s="316"/>
      <c r="W700" s="316"/>
      <c r="X700" s="316"/>
      <c r="Y700" s="316"/>
      <c r="Z700" s="316"/>
      <c r="AA700" s="316"/>
      <c r="AB700" s="323"/>
      <c r="AU700" s="324" t="s">
        <v>180</v>
      </c>
      <c r="AV700" s="324" t="s">
        <v>86</v>
      </c>
      <c r="AW700" s="116" t="s">
        <v>86</v>
      </c>
      <c r="AX700" s="116" t="s">
        <v>31</v>
      </c>
      <c r="AY700" s="116" t="s">
        <v>74</v>
      </c>
      <c r="AZ700" s="324" t="s">
        <v>172</v>
      </c>
    </row>
    <row r="701" spans="2:52" s="116" customFormat="1" ht="22.6" customHeight="1" x14ac:dyDescent="0.35">
      <c r="B701" s="315"/>
      <c r="C701" s="316"/>
      <c r="D701" s="316"/>
      <c r="E701" s="317" t="s">
        <v>5</v>
      </c>
      <c r="F701" s="318" t="s">
        <v>715</v>
      </c>
      <c r="G701" s="319"/>
      <c r="H701" s="319"/>
      <c r="I701" s="319"/>
      <c r="J701" s="316"/>
      <c r="K701" s="320">
        <v>7.82</v>
      </c>
      <c r="L701" s="316"/>
      <c r="M701" s="316"/>
      <c r="N701" s="316"/>
      <c r="O701" s="316"/>
      <c r="P701" s="316"/>
      <c r="Q701" s="316"/>
      <c r="S701" s="321"/>
      <c r="U701" s="322"/>
      <c r="V701" s="316"/>
      <c r="W701" s="316"/>
      <c r="X701" s="316"/>
      <c r="Y701" s="316"/>
      <c r="Z701" s="316"/>
      <c r="AA701" s="316"/>
      <c r="AB701" s="323"/>
      <c r="AU701" s="324" t="s">
        <v>180</v>
      </c>
      <c r="AV701" s="324" t="s">
        <v>86</v>
      </c>
      <c r="AW701" s="116" t="s">
        <v>86</v>
      </c>
      <c r="AX701" s="116" t="s">
        <v>31</v>
      </c>
      <c r="AY701" s="116" t="s">
        <v>74</v>
      </c>
      <c r="AZ701" s="324" t="s">
        <v>172</v>
      </c>
    </row>
    <row r="702" spans="2:52" s="116" customFormat="1" ht="22.6" customHeight="1" x14ac:dyDescent="0.35">
      <c r="B702" s="315"/>
      <c r="C702" s="316"/>
      <c r="D702" s="316"/>
      <c r="E702" s="317" t="s">
        <v>5</v>
      </c>
      <c r="F702" s="318" t="s">
        <v>461</v>
      </c>
      <c r="G702" s="319"/>
      <c r="H702" s="319"/>
      <c r="I702" s="319"/>
      <c r="J702" s="316"/>
      <c r="K702" s="320">
        <v>-2.16</v>
      </c>
      <c r="L702" s="316"/>
      <c r="M702" s="316"/>
      <c r="N702" s="316"/>
      <c r="O702" s="316"/>
      <c r="P702" s="316"/>
      <c r="Q702" s="316"/>
      <c r="S702" s="321"/>
      <c r="U702" s="322"/>
      <c r="V702" s="316"/>
      <c r="W702" s="316"/>
      <c r="X702" s="316"/>
      <c r="Y702" s="316"/>
      <c r="Z702" s="316"/>
      <c r="AA702" s="316"/>
      <c r="AB702" s="323"/>
      <c r="AU702" s="324" t="s">
        <v>180</v>
      </c>
      <c r="AV702" s="324" t="s">
        <v>86</v>
      </c>
      <c r="AW702" s="116" t="s">
        <v>86</v>
      </c>
      <c r="AX702" s="116" t="s">
        <v>31</v>
      </c>
      <c r="AY702" s="116" t="s">
        <v>74</v>
      </c>
      <c r="AZ702" s="324" t="s">
        <v>172</v>
      </c>
    </row>
    <row r="703" spans="2:52" s="116" customFormat="1" ht="22.6" customHeight="1" x14ac:dyDescent="0.35">
      <c r="B703" s="315"/>
      <c r="C703" s="316"/>
      <c r="D703" s="316"/>
      <c r="E703" s="317" t="s">
        <v>5</v>
      </c>
      <c r="F703" s="318" t="s">
        <v>716</v>
      </c>
      <c r="G703" s="319"/>
      <c r="H703" s="319"/>
      <c r="I703" s="319"/>
      <c r="J703" s="316"/>
      <c r="K703" s="320">
        <v>-8.8000000000000007</v>
      </c>
      <c r="L703" s="316"/>
      <c r="M703" s="316"/>
      <c r="N703" s="316"/>
      <c r="O703" s="316"/>
      <c r="P703" s="316"/>
      <c r="Q703" s="316"/>
      <c r="S703" s="321"/>
      <c r="U703" s="322"/>
      <c r="V703" s="316"/>
      <c r="W703" s="316"/>
      <c r="X703" s="316"/>
      <c r="Y703" s="316"/>
      <c r="Z703" s="316"/>
      <c r="AA703" s="316"/>
      <c r="AB703" s="323"/>
      <c r="AU703" s="324" t="s">
        <v>180</v>
      </c>
      <c r="AV703" s="324" t="s">
        <v>86</v>
      </c>
      <c r="AW703" s="116" t="s">
        <v>86</v>
      </c>
      <c r="AX703" s="116" t="s">
        <v>31</v>
      </c>
      <c r="AY703" s="116" t="s">
        <v>74</v>
      </c>
      <c r="AZ703" s="324" t="s">
        <v>172</v>
      </c>
    </row>
    <row r="704" spans="2:52" s="116" customFormat="1" ht="22.6" customHeight="1" x14ac:dyDescent="0.35">
      <c r="B704" s="315"/>
      <c r="C704" s="316"/>
      <c r="D704" s="316"/>
      <c r="E704" s="317" t="s">
        <v>5</v>
      </c>
      <c r="F704" s="318" t="s">
        <v>717</v>
      </c>
      <c r="G704" s="319"/>
      <c r="H704" s="319"/>
      <c r="I704" s="319"/>
      <c r="J704" s="316"/>
      <c r="K704" s="320">
        <v>2.4</v>
      </c>
      <c r="L704" s="316"/>
      <c r="M704" s="316"/>
      <c r="N704" s="316"/>
      <c r="O704" s="316"/>
      <c r="P704" s="316"/>
      <c r="Q704" s="316"/>
      <c r="S704" s="321"/>
      <c r="U704" s="322"/>
      <c r="V704" s="316"/>
      <c r="W704" s="316"/>
      <c r="X704" s="316"/>
      <c r="Y704" s="316"/>
      <c r="Z704" s="316"/>
      <c r="AA704" s="316"/>
      <c r="AB704" s="323"/>
      <c r="AU704" s="324" t="s">
        <v>180</v>
      </c>
      <c r="AV704" s="324" t="s">
        <v>86</v>
      </c>
      <c r="AW704" s="116" t="s">
        <v>86</v>
      </c>
      <c r="AX704" s="116" t="s">
        <v>31</v>
      </c>
      <c r="AY704" s="116" t="s">
        <v>74</v>
      </c>
      <c r="AZ704" s="324" t="s">
        <v>172</v>
      </c>
    </row>
    <row r="705" spans="2:52" s="116" customFormat="1" ht="22.6" customHeight="1" x14ac:dyDescent="0.35">
      <c r="B705" s="315"/>
      <c r="C705" s="316"/>
      <c r="D705" s="316"/>
      <c r="E705" s="317" t="s">
        <v>5</v>
      </c>
      <c r="F705" s="318" t="s">
        <v>718</v>
      </c>
      <c r="G705" s="319"/>
      <c r="H705" s="319"/>
      <c r="I705" s="319"/>
      <c r="J705" s="316"/>
      <c r="K705" s="320">
        <v>2.6</v>
      </c>
      <c r="L705" s="316"/>
      <c r="M705" s="316"/>
      <c r="N705" s="316"/>
      <c r="O705" s="316"/>
      <c r="P705" s="316"/>
      <c r="Q705" s="316"/>
      <c r="S705" s="321"/>
      <c r="U705" s="322"/>
      <c r="V705" s="316"/>
      <c r="W705" s="316"/>
      <c r="X705" s="316"/>
      <c r="Y705" s="316"/>
      <c r="Z705" s="316"/>
      <c r="AA705" s="316"/>
      <c r="AB705" s="323"/>
      <c r="AU705" s="324" t="s">
        <v>180</v>
      </c>
      <c r="AV705" s="324" t="s">
        <v>86</v>
      </c>
      <c r="AW705" s="116" t="s">
        <v>86</v>
      </c>
      <c r="AX705" s="116" t="s">
        <v>31</v>
      </c>
      <c r="AY705" s="116" t="s">
        <v>74</v>
      </c>
      <c r="AZ705" s="324" t="s">
        <v>172</v>
      </c>
    </row>
    <row r="706" spans="2:52" s="119" customFormat="1" ht="22.6" customHeight="1" x14ac:dyDescent="0.35">
      <c r="B706" s="344"/>
      <c r="C706" s="345"/>
      <c r="D706" s="345"/>
      <c r="E706" s="346" t="s">
        <v>5</v>
      </c>
      <c r="F706" s="347" t="s">
        <v>250</v>
      </c>
      <c r="G706" s="348"/>
      <c r="H706" s="348"/>
      <c r="I706" s="348"/>
      <c r="J706" s="345"/>
      <c r="K706" s="349">
        <v>56.56</v>
      </c>
      <c r="L706" s="345"/>
      <c r="M706" s="345"/>
      <c r="N706" s="345"/>
      <c r="O706" s="345"/>
      <c r="P706" s="345"/>
      <c r="Q706" s="345"/>
      <c r="S706" s="350"/>
      <c r="U706" s="351"/>
      <c r="V706" s="345"/>
      <c r="W706" s="345"/>
      <c r="X706" s="345"/>
      <c r="Y706" s="345"/>
      <c r="Z706" s="345"/>
      <c r="AA706" s="345"/>
      <c r="AB706" s="352"/>
      <c r="AU706" s="353" t="s">
        <v>180</v>
      </c>
      <c r="AV706" s="353" t="s">
        <v>86</v>
      </c>
      <c r="AW706" s="119" t="s">
        <v>190</v>
      </c>
      <c r="AX706" s="119" t="s">
        <v>31</v>
      </c>
      <c r="AY706" s="119" t="s">
        <v>74</v>
      </c>
      <c r="AZ706" s="353" t="s">
        <v>172</v>
      </c>
    </row>
    <row r="707" spans="2:52" s="116" customFormat="1" ht="22.6" customHeight="1" x14ac:dyDescent="0.35">
      <c r="B707" s="315"/>
      <c r="C707" s="316"/>
      <c r="D707" s="316"/>
      <c r="E707" s="317" t="s">
        <v>5</v>
      </c>
      <c r="F707" s="318" t="s">
        <v>719</v>
      </c>
      <c r="G707" s="319"/>
      <c r="H707" s="319"/>
      <c r="I707" s="319"/>
      <c r="J707" s="316"/>
      <c r="K707" s="320">
        <v>23.9</v>
      </c>
      <c r="L707" s="316"/>
      <c r="M707" s="316"/>
      <c r="N707" s="316"/>
      <c r="O707" s="316"/>
      <c r="P707" s="316"/>
      <c r="Q707" s="316"/>
      <c r="S707" s="321"/>
      <c r="U707" s="322"/>
      <c r="V707" s="316"/>
      <c r="W707" s="316"/>
      <c r="X707" s="316"/>
      <c r="Y707" s="316"/>
      <c r="Z707" s="316"/>
      <c r="AA707" s="316"/>
      <c r="AB707" s="323"/>
      <c r="AU707" s="324" t="s">
        <v>180</v>
      </c>
      <c r="AV707" s="324" t="s">
        <v>86</v>
      </c>
      <c r="AW707" s="116" t="s">
        <v>86</v>
      </c>
      <c r="AX707" s="116" t="s">
        <v>31</v>
      </c>
      <c r="AY707" s="116" t="s">
        <v>74</v>
      </c>
      <c r="AZ707" s="324" t="s">
        <v>172</v>
      </c>
    </row>
    <row r="708" spans="2:52" s="116" customFormat="1" ht="22.6" customHeight="1" x14ac:dyDescent="0.35">
      <c r="B708" s="315"/>
      <c r="C708" s="316"/>
      <c r="D708" s="316"/>
      <c r="E708" s="317" t="s">
        <v>5</v>
      </c>
      <c r="F708" s="318" t="s">
        <v>720</v>
      </c>
      <c r="G708" s="319"/>
      <c r="H708" s="319"/>
      <c r="I708" s="319"/>
      <c r="J708" s="316"/>
      <c r="K708" s="320">
        <v>-3.4</v>
      </c>
      <c r="L708" s="316"/>
      <c r="M708" s="316"/>
      <c r="N708" s="316"/>
      <c r="O708" s="316"/>
      <c r="P708" s="316"/>
      <c r="Q708" s="316"/>
      <c r="S708" s="321"/>
      <c r="U708" s="322"/>
      <c r="V708" s="316"/>
      <c r="W708" s="316"/>
      <c r="X708" s="316"/>
      <c r="Y708" s="316"/>
      <c r="Z708" s="316"/>
      <c r="AA708" s="316"/>
      <c r="AB708" s="323"/>
      <c r="AU708" s="324" t="s">
        <v>180</v>
      </c>
      <c r="AV708" s="324" t="s">
        <v>86</v>
      </c>
      <c r="AW708" s="116" t="s">
        <v>86</v>
      </c>
      <c r="AX708" s="116" t="s">
        <v>31</v>
      </c>
      <c r="AY708" s="116" t="s">
        <v>74</v>
      </c>
      <c r="AZ708" s="324" t="s">
        <v>172</v>
      </c>
    </row>
    <row r="709" spans="2:52" s="116" customFormat="1" ht="22.6" customHeight="1" x14ac:dyDescent="0.35">
      <c r="B709" s="315"/>
      <c r="C709" s="316"/>
      <c r="D709" s="316"/>
      <c r="E709" s="317" t="s">
        <v>5</v>
      </c>
      <c r="F709" s="318" t="s">
        <v>471</v>
      </c>
      <c r="G709" s="319"/>
      <c r="H709" s="319"/>
      <c r="I709" s="319"/>
      <c r="J709" s="316"/>
      <c r="K709" s="320">
        <v>-1.08</v>
      </c>
      <c r="L709" s="316"/>
      <c r="M709" s="316"/>
      <c r="N709" s="316"/>
      <c r="O709" s="316"/>
      <c r="P709" s="316"/>
      <c r="Q709" s="316"/>
      <c r="S709" s="321"/>
      <c r="U709" s="322"/>
      <c r="V709" s="316"/>
      <c r="W709" s="316"/>
      <c r="X709" s="316"/>
      <c r="Y709" s="316"/>
      <c r="Z709" s="316"/>
      <c r="AA709" s="316"/>
      <c r="AB709" s="323"/>
      <c r="AU709" s="324" t="s">
        <v>180</v>
      </c>
      <c r="AV709" s="324" t="s">
        <v>86</v>
      </c>
      <c r="AW709" s="116" t="s">
        <v>86</v>
      </c>
      <c r="AX709" s="116" t="s">
        <v>31</v>
      </c>
      <c r="AY709" s="116" t="s">
        <v>74</v>
      </c>
      <c r="AZ709" s="324" t="s">
        <v>172</v>
      </c>
    </row>
    <row r="710" spans="2:52" s="119" customFormat="1" ht="22.6" customHeight="1" x14ac:dyDescent="0.35">
      <c r="B710" s="344"/>
      <c r="C710" s="345"/>
      <c r="D710" s="345"/>
      <c r="E710" s="346" t="s">
        <v>5</v>
      </c>
      <c r="F710" s="347" t="s">
        <v>250</v>
      </c>
      <c r="G710" s="348"/>
      <c r="H710" s="348"/>
      <c r="I710" s="348"/>
      <c r="J710" s="345"/>
      <c r="K710" s="349">
        <v>19.420000000000002</v>
      </c>
      <c r="L710" s="345"/>
      <c r="M710" s="345"/>
      <c r="N710" s="345"/>
      <c r="O710" s="345"/>
      <c r="P710" s="345"/>
      <c r="Q710" s="345"/>
      <c r="S710" s="350"/>
      <c r="U710" s="351"/>
      <c r="V710" s="345"/>
      <c r="W710" s="345"/>
      <c r="X710" s="345"/>
      <c r="Y710" s="345"/>
      <c r="Z710" s="345"/>
      <c r="AA710" s="345"/>
      <c r="AB710" s="352"/>
      <c r="AU710" s="353" t="s">
        <v>180</v>
      </c>
      <c r="AV710" s="353" t="s">
        <v>86</v>
      </c>
      <c r="AW710" s="119" t="s">
        <v>190</v>
      </c>
      <c r="AX710" s="119" t="s">
        <v>31</v>
      </c>
      <c r="AY710" s="119" t="s">
        <v>74</v>
      </c>
      <c r="AZ710" s="353" t="s">
        <v>172</v>
      </c>
    </row>
    <row r="711" spans="2:52" s="116" customFormat="1" ht="22.6" customHeight="1" x14ac:dyDescent="0.35">
      <c r="B711" s="315"/>
      <c r="C711" s="316"/>
      <c r="D711" s="316"/>
      <c r="E711" s="317" t="s">
        <v>5</v>
      </c>
      <c r="F711" s="318" t="s">
        <v>721</v>
      </c>
      <c r="G711" s="319"/>
      <c r="H711" s="319"/>
      <c r="I711" s="319"/>
      <c r="J711" s="316"/>
      <c r="K711" s="320">
        <v>25.3</v>
      </c>
      <c r="L711" s="316"/>
      <c r="M711" s="316"/>
      <c r="N711" s="316"/>
      <c r="O711" s="316"/>
      <c r="P711" s="316"/>
      <c r="Q711" s="316"/>
      <c r="S711" s="321"/>
      <c r="U711" s="322"/>
      <c r="V711" s="316"/>
      <c r="W711" s="316"/>
      <c r="X711" s="316"/>
      <c r="Y711" s="316"/>
      <c r="Z711" s="316"/>
      <c r="AA711" s="316"/>
      <c r="AB711" s="323"/>
      <c r="AU711" s="324" t="s">
        <v>180</v>
      </c>
      <c r="AV711" s="324" t="s">
        <v>86</v>
      </c>
      <c r="AW711" s="116" t="s">
        <v>86</v>
      </c>
      <c r="AX711" s="116" t="s">
        <v>31</v>
      </c>
      <c r="AY711" s="116" t="s">
        <v>74</v>
      </c>
      <c r="AZ711" s="324" t="s">
        <v>172</v>
      </c>
    </row>
    <row r="712" spans="2:52" s="116" customFormat="1" ht="22.6" customHeight="1" x14ac:dyDescent="0.35">
      <c r="B712" s="315"/>
      <c r="C712" s="316"/>
      <c r="D712" s="316"/>
      <c r="E712" s="317" t="s">
        <v>5</v>
      </c>
      <c r="F712" s="318" t="s">
        <v>497</v>
      </c>
      <c r="G712" s="319"/>
      <c r="H712" s="319"/>
      <c r="I712" s="319"/>
      <c r="J712" s="316"/>
      <c r="K712" s="320">
        <v>-5.2</v>
      </c>
      <c r="L712" s="316"/>
      <c r="M712" s="316"/>
      <c r="N712" s="316"/>
      <c r="O712" s="316"/>
      <c r="P712" s="316"/>
      <c r="Q712" s="316"/>
      <c r="S712" s="321"/>
      <c r="U712" s="322"/>
      <c r="V712" s="316"/>
      <c r="W712" s="316"/>
      <c r="X712" s="316"/>
      <c r="Y712" s="316"/>
      <c r="Z712" s="316"/>
      <c r="AA712" s="316"/>
      <c r="AB712" s="323"/>
      <c r="AU712" s="324" t="s">
        <v>180</v>
      </c>
      <c r="AV712" s="324" t="s">
        <v>86</v>
      </c>
      <c r="AW712" s="116" t="s">
        <v>86</v>
      </c>
      <c r="AX712" s="116" t="s">
        <v>31</v>
      </c>
      <c r="AY712" s="116" t="s">
        <v>74</v>
      </c>
      <c r="AZ712" s="324" t="s">
        <v>172</v>
      </c>
    </row>
    <row r="713" spans="2:52" s="116" customFormat="1" ht="22.6" customHeight="1" x14ac:dyDescent="0.35">
      <c r="B713" s="315"/>
      <c r="C713" s="316"/>
      <c r="D713" s="316"/>
      <c r="E713" s="317" t="s">
        <v>5</v>
      </c>
      <c r="F713" s="318" t="s">
        <v>492</v>
      </c>
      <c r="G713" s="319"/>
      <c r="H713" s="319"/>
      <c r="I713" s="319"/>
      <c r="J713" s="316"/>
      <c r="K713" s="320">
        <v>-1.44</v>
      </c>
      <c r="L713" s="316"/>
      <c r="M713" s="316"/>
      <c r="N713" s="316"/>
      <c r="O713" s="316"/>
      <c r="P713" s="316"/>
      <c r="Q713" s="316"/>
      <c r="S713" s="321"/>
      <c r="U713" s="322"/>
      <c r="V713" s="316"/>
      <c r="W713" s="316"/>
      <c r="X713" s="316"/>
      <c r="Y713" s="316"/>
      <c r="Z713" s="316"/>
      <c r="AA713" s="316"/>
      <c r="AB713" s="323"/>
      <c r="AU713" s="324" t="s">
        <v>180</v>
      </c>
      <c r="AV713" s="324" t="s">
        <v>86</v>
      </c>
      <c r="AW713" s="116" t="s">
        <v>86</v>
      </c>
      <c r="AX713" s="116" t="s">
        <v>31</v>
      </c>
      <c r="AY713" s="116" t="s">
        <v>74</v>
      </c>
      <c r="AZ713" s="324" t="s">
        <v>172</v>
      </c>
    </row>
    <row r="714" spans="2:52" s="116" customFormat="1" ht="22.6" customHeight="1" x14ac:dyDescent="0.35">
      <c r="B714" s="315"/>
      <c r="C714" s="316"/>
      <c r="D714" s="316"/>
      <c r="E714" s="317" t="s">
        <v>5</v>
      </c>
      <c r="F714" s="318" t="s">
        <v>722</v>
      </c>
      <c r="G714" s="319"/>
      <c r="H714" s="319"/>
      <c r="I714" s="319"/>
      <c r="J714" s="316"/>
      <c r="K714" s="320">
        <v>1.2</v>
      </c>
      <c r="L714" s="316"/>
      <c r="M714" s="316"/>
      <c r="N714" s="316"/>
      <c r="O714" s="316"/>
      <c r="P714" s="316"/>
      <c r="Q714" s="316"/>
      <c r="S714" s="321"/>
      <c r="U714" s="322"/>
      <c r="V714" s="316"/>
      <c r="W714" s="316"/>
      <c r="X714" s="316"/>
      <c r="Y714" s="316"/>
      <c r="Z714" s="316"/>
      <c r="AA714" s="316"/>
      <c r="AB714" s="323"/>
      <c r="AU714" s="324" t="s">
        <v>180</v>
      </c>
      <c r="AV714" s="324" t="s">
        <v>86</v>
      </c>
      <c r="AW714" s="116" t="s">
        <v>86</v>
      </c>
      <c r="AX714" s="116" t="s">
        <v>31</v>
      </c>
      <c r="AY714" s="116" t="s">
        <v>74</v>
      </c>
      <c r="AZ714" s="324" t="s">
        <v>172</v>
      </c>
    </row>
    <row r="715" spans="2:52" s="119" customFormat="1" ht="22.6" customHeight="1" x14ac:dyDescent="0.35">
      <c r="B715" s="344"/>
      <c r="C715" s="345"/>
      <c r="D715" s="345"/>
      <c r="E715" s="346" t="s">
        <v>5</v>
      </c>
      <c r="F715" s="347" t="s">
        <v>250</v>
      </c>
      <c r="G715" s="348"/>
      <c r="H715" s="348"/>
      <c r="I715" s="348"/>
      <c r="J715" s="345"/>
      <c r="K715" s="349">
        <v>19.86</v>
      </c>
      <c r="L715" s="345"/>
      <c r="M715" s="345"/>
      <c r="N715" s="345"/>
      <c r="O715" s="345"/>
      <c r="P715" s="345"/>
      <c r="Q715" s="345"/>
      <c r="S715" s="350"/>
      <c r="U715" s="351"/>
      <c r="V715" s="345"/>
      <c r="W715" s="345"/>
      <c r="X715" s="345"/>
      <c r="Y715" s="345"/>
      <c r="Z715" s="345"/>
      <c r="AA715" s="345"/>
      <c r="AB715" s="352"/>
      <c r="AU715" s="353" t="s">
        <v>180</v>
      </c>
      <c r="AV715" s="353" t="s">
        <v>86</v>
      </c>
      <c r="AW715" s="119" t="s">
        <v>190</v>
      </c>
      <c r="AX715" s="119" t="s">
        <v>31</v>
      </c>
      <c r="AY715" s="119" t="s">
        <v>74</v>
      </c>
      <c r="AZ715" s="353" t="s">
        <v>172</v>
      </c>
    </row>
    <row r="716" spans="2:52" s="116" customFormat="1" ht="22.6" customHeight="1" x14ac:dyDescent="0.35">
      <c r="B716" s="315"/>
      <c r="C716" s="316"/>
      <c r="D716" s="316"/>
      <c r="E716" s="317" t="s">
        <v>5</v>
      </c>
      <c r="F716" s="318" t="s">
        <v>723</v>
      </c>
      <c r="G716" s="319"/>
      <c r="H716" s="319"/>
      <c r="I716" s="319"/>
      <c r="J716" s="316"/>
      <c r="K716" s="320">
        <v>23.9</v>
      </c>
      <c r="L716" s="316"/>
      <c r="M716" s="316"/>
      <c r="N716" s="316"/>
      <c r="O716" s="316"/>
      <c r="P716" s="316"/>
      <c r="Q716" s="316"/>
      <c r="S716" s="321"/>
      <c r="U716" s="322"/>
      <c r="V716" s="316"/>
      <c r="W716" s="316"/>
      <c r="X716" s="316"/>
      <c r="Y716" s="316"/>
      <c r="Z716" s="316"/>
      <c r="AA716" s="316"/>
      <c r="AB716" s="323"/>
      <c r="AU716" s="324" t="s">
        <v>180</v>
      </c>
      <c r="AV716" s="324" t="s">
        <v>86</v>
      </c>
      <c r="AW716" s="116" t="s">
        <v>86</v>
      </c>
      <c r="AX716" s="116" t="s">
        <v>31</v>
      </c>
      <c r="AY716" s="116" t="s">
        <v>74</v>
      </c>
      <c r="AZ716" s="324" t="s">
        <v>172</v>
      </c>
    </row>
    <row r="717" spans="2:52" s="116" customFormat="1" ht="22.6" customHeight="1" x14ac:dyDescent="0.35">
      <c r="B717" s="315"/>
      <c r="C717" s="316"/>
      <c r="D717" s="316"/>
      <c r="E717" s="317" t="s">
        <v>5</v>
      </c>
      <c r="F717" s="318" t="s">
        <v>475</v>
      </c>
      <c r="G717" s="319"/>
      <c r="H717" s="319"/>
      <c r="I717" s="319"/>
      <c r="J717" s="316"/>
      <c r="K717" s="320">
        <v>-1.8</v>
      </c>
      <c r="L717" s="316"/>
      <c r="M717" s="316"/>
      <c r="N717" s="316"/>
      <c r="O717" s="316"/>
      <c r="P717" s="316"/>
      <c r="Q717" s="316"/>
      <c r="S717" s="321"/>
      <c r="U717" s="322"/>
      <c r="V717" s="316"/>
      <c r="W717" s="316"/>
      <c r="X717" s="316"/>
      <c r="Y717" s="316"/>
      <c r="Z717" s="316"/>
      <c r="AA717" s="316"/>
      <c r="AB717" s="323"/>
      <c r="AU717" s="324" t="s">
        <v>180</v>
      </c>
      <c r="AV717" s="324" t="s">
        <v>86</v>
      </c>
      <c r="AW717" s="116" t="s">
        <v>86</v>
      </c>
      <c r="AX717" s="116" t="s">
        <v>31</v>
      </c>
      <c r="AY717" s="116" t="s">
        <v>74</v>
      </c>
      <c r="AZ717" s="324" t="s">
        <v>172</v>
      </c>
    </row>
    <row r="718" spans="2:52" s="116" customFormat="1" ht="22.6" customHeight="1" x14ac:dyDescent="0.35">
      <c r="B718" s="315"/>
      <c r="C718" s="316"/>
      <c r="D718" s="316"/>
      <c r="E718" s="317" t="s">
        <v>5</v>
      </c>
      <c r="F718" s="318" t="s">
        <v>471</v>
      </c>
      <c r="G718" s="319"/>
      <c r="H718" s="319"/>
      <c r="I718" s="319"/>
      <c r="J718" s="316"/>
      <c r="K718" s="320">
        <v>-1.08</v>
      </c>
      <c r="L718" s="316"/>
      <c r="M718" s="316"/>
      <c r="N718" s="316"/>
      <c r="O718" s="316"/>
      <c r="P718" s="316"/>
      <c r="Q718" s="316"/>
      <c r="S718" s="321"/>
      <c r="U718" s="322"/>
      <c r="V718" s="316"/>
      <c r="W718" s="316"/>
      <c r="X718" s="316"/>
      <c r="Y718" s="316"/>
      <c r="Z718" s="316"/>
      <c r="AA718" s="316"/>
      <c r="AB718" s="323"/>
      <c r="AU718" s="324" t="s">
        <v>180</v>
      </c>
      <c r="AV718" s="324" t="s">
        <v>86</v>
      </c>
      <c r="AW718" s="116" t="s">
        <v>86</v>
      </c>
      <c r="AX718" s="116" t="s">
        <v>31</v>
      </c>
      <c r="AY718" s="116" t="s">
        <v>74</v>
      </c>
      <c r="AZ718" s="324" t="s">
        <v>172</v>
      </c>
    </row>
    <row r="719" spans="2:52" s="119" customFormat="1" ht="22.6" customHeight="1" x14ac:dyDescent="0.35">
      <c r="B719" s="344"/>
      <c r="C719" s="345"/>
      <c r="D719" s="345"/>
      <c r="E719" s="346" t="s">
        <v>5</v>
      </c>
      <c r="F719" s="347" t="s">
        <v>250</v>
      </c>
      <c r="G719" s="348"/>
      <c r="H719" s="348"/>
      <c r="I719" s="348"/>
      <c r="J719" s="345"/>
      <c r="K719" s="349">
        <v>21.02</v>
      </c>
      <c r="L719" s="345"/>
      <c r="M719" s="345"/>
      <c r="N719" s="345"/>
      <c r="O719" s="345"/>
      <c r="P719" s="345"/>
      <c r="Q719" s="345"/>
      <c r="S719" s="350"/>
      <c r="U719" s="351"/>
      <c r="V719" s="345"/>
      <c r="W719" s="345"/>
      <c r="X719" s="345"/>
      <c r="Y719" s="345"/>
      <c r="Z719" s="345"/>
      <c r="AA719" s="345"/>
      <c r="AB719" s="352"/>
      <c r="AU719" s="353" t="s">
        <v>180</v>
      </c>
      <c r="AV719" s="353" t="s">
        <v>86</v>
      </c>
      <c r="AW719" s="119" t="s">
        <v>190</v>
      </c>
      <c r="AX719" s="119" t="s">
        <v>31</v>
      </c>
      <c r="AY719" s="119" t="s">
        <v>74</v>
      </c>
      <c r="AZ719" s="353" t="s">
        <v>172</v>
      </c>
    </row>
    <row r="720" spans="2:52" s="116" customFormat="1" ht="22.6" customHeight="1" x14ac:dyDescent="0.35">
      <c r="B720" s="315"/>
      <c r="C720" s="316"/>
      <c r="D720" s="316"/>
      <c r="E720" s="317" t="s">
        <v>5</v>
      </c>
      <c r="F720" s="318" t="s">
        <v>724</v>
      </c>
      <c r="G720" s="319"/>
      <c r="H720" s="319"/>
      <c r="I720" s="319"/>
      <c r="J720" s="316"/>
      <c r="K720" s="320">
        <v>15.5</v>
      </c>
      <c r="L720" s="316"/>
      <c r="M720" s="316"/>
      <c r="N720" s="316"/>
      <c r="O720" s="316"/>
      <c r="P720" s="316"/>
      <c r="Q720" s="316"/>
      <c r="S720" s="321"/>
      <c r="U720" s="322"/>
      <c r="V720" s="316"/>
      <c r="W720" s="316"/>
      <c r="X720" s="316"/>
      <c r="Y720" s="316"/>
      <c r="Z720" s="316"/>
      <c r="AA720" s="316"/>
      <c r="AB720" s="323"/>
      <c r="AU720" s="324" t="s">
        <v>180</v>
      </c>
      <c r="AV720" s="324" t="s">
        <v>86</v>
      </c>
      <c r="AW720" s="116" t="s">
        <v>86</v>
      </c>
      <c r="AX720" s="116" t="s">
        <v>31</v>
      </c>
      <c r="AY720" s="116" t="s">
        <v>74</v>
      </c>
      <c r="AZ720" s="324" t="s">
        <v>172</v>
      </c>
    </row>
    <row r="721" spans="2:52" s="116" customFormat="1" ht="22.6" customHeight="1" x14ac:dyDescent="0.35">
      <c r="B721" s="315"/>
      <c r="C721" s="316"/>
      <c r="D721" s="316"/>
      <c r="E721" s="317" t="s">
        <v>5</v>
      </c>
      <c r="F721" s="318" t="s">
        <v>450</v>
      </c>
      <c r="G721" s="319"/>
      <c r="H721" s="319"/>
      <c r="I721" s="319"/>
      <c r="J721" s="316"/>
      <c r="K721" s="320">
        <v>-1.6</v>
      </c>
      <c r="L721" s="316"/>
      <c r="M721" s="316"/>
      <c r="N721" s="316"/>
      <c r="O721" s="316"/>
      <c r="P721" s="316"/>
      <c r="Q721" s="316"/>
      <c r="S721" s="321"/>
      <c r="U721" s="322"/>
      <c r="V721" s="316"/>
      <c r="W721" s="316"/>
      <c r="X721" s="316"/>
      <c r="Y721" s="316"/>
      <c r="Z721" s="316"/>
      <c r="AA721" s="316"/>
      <c r="AB721" s="323"/>
      <c r="AU721" s="324" t="s">
        <v>180</v>
      </c>
      <c r="AV721" s="324" t="s">
        <v>86</v>
      </c>
      <c r="AW721" s="116" t="s">
        <v>86</v>
      </c>
      <c r="AX721" s="116" t="s">
        <v>31</v>
      </c>
      <c r="AY721" s="116" t="s">
        <v>74</v>
      </c>
      <c r="AZ721" s="324" t="s">
        <v>172</v>
      </c>
    </row>
    <row r="722" spans="2:52" s="119" customFormat="1" ht="22.6" customHeight="1" x14ac:dyDescent="0.35">
      <c r="B722" s="344"/>
      <c r="C722" s="345"/>
      <c r="D722" s="345"/>
      <c r="E722" s="346" t="s">
        <v>5</v>
      </c>
      <c r="F722" s="347" t="s">
        <v>250</v>
      </c>
      <c r="G722" s="348"/>
      <c r="H722" s="348"/>
      <c r="I722" s="348"/>
      <c r="J722" s="345"/>
      <c r="K722" s="349">
        <v>13.9</v>
      </c>
      <c r="L722" s="345"/>
      <c r="M722" s="345"/>
      <c r="N722" s="345"/>
      <c r="O722" s="345"/>
      <c r="P722" s="345"/>
      <c r="Q722" s="345"/>
      <c r="S722" s="350"/>
      <c r="U722" s="351"/>
      <c r="V722" s="345"/>
      <c r="W722" s="345"/>
      <c r="X722" s="345"/>
      <c r="Y722" s="345"/>
      <c r="Z722" s="345"/>
      <c r="AA722" s="345"/>
      <c r="AB722" s="352"/>
      <c r="AU722" s="353" t="s">
        <v>180</v>
      </c>
      <c r="AV722" s="353" t="s">
        <v>86</v>
      </c>
      <c r="AW722" s="119" t="s">
        <v>190</v>
      </c>
      <c r="AX722" s="119" t="s">
        <v>31</v>
      </c>
      <c r="AY722" s="119" t="s">
        <v>74</v>
      </c>
      <c r="AZ722" s="353" t="s">
        <v>172</v>
      </c>
    </row>
    <row r="723" spans="2:52" s="116" customFormat="1" ht="22.6" customHeight="1" x14ac:dyDescent="0.35">
      <c r="B723" s="315"/>
      <c r="C723" s="316"/>
      <c r="D723" s="316"/>
      <c r="E723" s="317" t="s">
        <v>5</v>
      </c>
      <c r="F723" s="318" t="s">
        <v>725</v>
      </c>
      <c r="G723" s="319"/>
      <c r="H723" s="319"/>
      <c r="I723" s="319"/>
      <c r="J723" s="316"/>
      <c r="K723" s="320">
        <v>24.44</v>
      </c>
      <c r="L723" s="316"/>
      <c r="M723" s="316"/>
      <c r="N723" s="316"/>
      <c r="O723" s="316"/>
      <c r="P723" s="316"/>
      <c r="Q723" s="316"/>
      <c r="S723" s="321"/>
      <c r="U723" s="322"/>
      <c r="V723" s="316"/>
      <c r="W723" s="316"/>
      <c r="X723" s="316"/>
      <c r="Y723" s="316"/>
      <c r="Z723" s="316"/>
      <c r="AA723" s="316"/>
      <c r="AB723" s="323"/>
      <c r="AU723" s="324" t="s">
        <v>180</v>
      </c>
      <c r="AV723" s="324" t="s">
        <v>86</v>
      </c>
      <c r="AW723" s="116" t="s">
        <v>86</v>
      </c>
      <c r="AX723" s="116" t="s">
        <v>31</v>
      </c>
      <c r="AY723" s="116" t="s">
        <v>74</v>
      </c>
      <c r="AZ723" s="324" t="s">
        <v>172</v>
      </c>
    </row>
    <row r="724" spans="2:52" s="116" customFormat="1" ht="22.6" customHeight="1" x14ac:dyDescent="0.35">
      <c r="B724" s="315"/>
      <c r="C724" s="316"/>
      <c r="D724" s="316"/>
      <c r="E724" s="317" t="s">
        <v>5</v>
      </c>
      <c r="F724" s="318" t="s">
        <v>499</v>
      </c>
      <c r="G724" s="319"/>
      <c r="H724" s="319"/>
      <c r="I724" s="319"/>
      <c r="J724" s="316"/>
      <c r="K724" s="320">
        <v>-5.4</v>
      </c>
      <c r="L724" s="316"/>
      <c r="M724" s="316"/>
      <c r="N724" s="316"/>
      <c r="O724" s="316"/>
      <c r="P724" s="316"/>
      <c r="Q724" s="316"/>
      <c r="S724" s="321"/>
      <c r="U724" s="322"/>
      <c r="V724" s="316"/>
      <c r="W724" s="316"/>
      <c r="X724" s="316"/>
      <c r="Y724" s="316"/>
      <c r="Z724" s="316"/>
      <c r="AA724" s="316"/>
      <c r="AB724" s="323"/>
      <c r="AU724" s="324" t="s">
        <v>180</v>
      </c>
      <c r="AV724" s="324" t="s">
        <v>86</v>
      </c>
      <c r="AW724" s="116" t="s">
        <v>86</v>
      </c>
      <c r="AX724" s="116" t="s">
        <v>31</v>
      </c>
      <c r="AY724" s="116" t="s">
        <v>74</v>
      </c>
      <c r="AZ724" s="324" t="s">
        <v>172</v>
      </c>
    </row>
    <row r="725" spans="2:52" s="116" customFormat="1" ht="22.6" customHeight="1" x14ac:dyDescent="0.35">
      <c r="B725" s="315"/>
      <c r="C725" s="316"/>
      <c r="D725" s="316"/>
      <c r="E725" s="317" t="s">
        <v>5</v>
      </c>
      <c r="F725" s="318" t="s">
        <v>726</v>
      </c>
      <c r="G725" s="319"/>
      <c r="H725" s="319"/>
      <c r="I725" s="319"/>
      <c r="J725" s="316"/>
      <c r="K725" s="320">
        <v>2.2000000000000002</v>
      </c>
      <c r="L725" s="316"/>
      <c r="M725" s="316"/>
      <c r="N725" s="316"/>
      <c r="O725" s="316"/>
      <c r="P725" s="316"/>
      <c r="Q725" s="316"/>
      <c r="S725" s="321"/>
      <c r="U725" s="322"/>
      <c r="V725" s="316"/>
      <c r="W725" s="316"/>
      <c r="X725" s="316"/>
      <c r="Y725" s="316"/>
      <c r="Z725" s="316"/>
      <c r="AA725" s="316"/>
      <c r="AB725" s="323"/>
      <c r="AU725" s="324" t="s">
        <v>180</v>
      </c>
      <c r="AV725" s="324" t="s">
        <v>86</v>
      </c>
      <c r="AW725" s="116" t="s">
        <v>86</v>
      </c>
      <c r="AX725" s="116" t="s">
        <v>31</v>
      </c>
      <c r="AY725" s="116" t="s">
        <v>74</v>
      </c>
      <c r="AZ725" s="324" t="s">
        <v>172</v>
      </c>
    </row>
    <row r="726" spans="2:52" s="119" customFormat="1" ht="22.6" customHeight="1" x14ac:dyDescent="0.35">
      <c r="B726" s="344"/>
      <c r="C726" s="345"/>
      <c r="D726" s="345"/>
      <c r="E726" s="346" t="s">
        <v>5</v>
      </c>
      <c r="F726" s="347" t="s">
        <v>250</v>
      </c>
      <c r="G726" s="348"/>
      <c r="H726" s="348"/>
      <c r="I726" s="348"/>
      <c r="J726" s="345"/>
      <c r="K726" s="349">
        <v>21.24</v>
      </c>
      <c r="L726" s="345"/>
      <c r="M726" s="345"/>
      <c r="N726" s="345"/>
      <c r="O726" s="345"/>
      <c r="P726" s="345"/>
      <c r="Q726" s="345"/>
      <c r="S726" s="350"/>
      <c r="U726" s="351"/>
      <c r="V726" s="345"/>
      <c r="W726" s="345"/>
      <c r="X726" s="345"/>
      <c r="Y726" s="345"/>
      <c r="Z726" s="345"/>
      <c r="AA726" s="345"/>
      <c r="AB726" s="352"/>
      <c r="AU726" s="353" t="s">
        <v>180</v>
      </c>
      <c r="AV726" s="353" t="s">
        <v>86</v>
      </c>
      <c r="AW726" s="119" t="s">
        <v>190</v>
      </c>
      <c r="AX726" s="119" t="s">
        <v>31</v>
      </c>
      <c r="AY726" s="119" t="s">
        <v>74</v>
      </c>
      <c r="AZ726" s="353" t="s">
        <v>172</v>
      </c>
    </row>
    <row r="727" spans="2:52" s="116" customFormat="1" ht="22.6" customHeight="1" x14ac:dyDescent="0.35">
      <c r="B727" s="315"/>
      <c r="C727" s="316"/>
      <c r="D727" s="316"/>
      <c r="E727" s="317" t="s">
        <v>5</v>
      </c>
      <c r="F727" s="318" t="s">
        <v>727</v>
      </c>
      <c r="G727" s="319"/>
      <c r="H727" s="319"/>
      <c r="I727" s="319"/>
      <c r="J727" s="316"/>
      <c r="K727" s="320">
        <v>29.8</v>
      </c>
      <c r="L727" s="316"/>
      <c r="M727" s="316"/>
      <c r="N727" s="316"/>
      <c r="O727" s="316"/>
      <c r="P727" s="316"/>
      <c r="Q727" s="316"/>
      <c r="S727" s="321"/>
      <c r="U727" s="322"/>
      <c r="V727" s="316"/>
      <c r="W727" s="316"/>
      <c r="X727" s="316"/>
      <c r="Y727" s="316"/>
      <c r="Z727" s="316"/>
      <c r="AA727" s="316"/>
      <c r="AB727" s="323"/>
      <c r="AU727" s="324" t="s">
        <v>180</v>
      </c>
      <c r="AV727" s="324" t="s">
        <v>86</v>
      </c>
      <c r="AW727" s="116" t="s">
        <v>86</v>
      </c>
      <c r="AX727" s="116" t="s">
        <v>31</v>
      </c>
      <c r="AY727" s="116" t="s">
        <v>74</v>
      </c>
      <c r="AZ727" s="324" t="s">
        <v>172</v>
      </c>
    </row>
    <row r="728" spans="2:52" s="116" customFormat="1" ht="22.6" customHeight="1" x14ac:dyDescent="0.35">
      <c r="B728" s="315"/>
      <c r="C728" s="316"/>
      <c r="D728" s="316"/>
      <c r="E728" s="317" t="s">
        <v>5</v>
      </c>
      <c r="F728" s="318" t="s">
        <v>475</v>
      </c>
      <c r="G728" s="319"/>
      <c r="H728" s="319"/>
      <c r="I728" s="319"/>
      <c r="J728" s="316"/>
      <c r="K728" s="320">
        <v>-1.8</v>
      </c>
      <c r="L728" s="316"/>
      <c r="M728" s="316"/>
      <c r="N728" s="316"/>
      <c r="O728" s="316"/>
      <c r="P728" s="316"/>
      <c r="Q728" s="316"/>
      <c r="S728" s="321"/>
      <c r="U728" s="322"/>
      <c r="V728" s="316"/>
      <c r="W728" s="316"/>
      <c r="X728" s="316"/>
      <c r="Y728" s="316"/>
      <c r="Z728" s="316"/>
      <c r="AA728" s="316"/>
      <c r="AB728" s="323"/>
      <c r="AU728" s="324" t="s">
        <v>180</v>
      </c>
      <c r="AV728" s="324" t="s">
        <v>86</v>
      </c>
      <c r="AW728" s="116" t="s">
        <v>86</v>
      </c>
      <c r="AX728" s="116" t="s">
        <v>31</v>
      </c>
      <c r="AY728" s="116" t="s">
        <v>74</v>
      </c>
      <c r="AZ728" s="324" t="s">
        <v>172</v>
      </c>
    </row>
    <row r="729" spans="2:52" s="116" customFormat="1" ht="22.6" customHeight="1" x14ac:dyDescent="0.35">
      <c r="B729" s="315"/>
      <c r="C729" s="316"/>
      <c r="D729" s="316"/>
      <c r="E729" s="317" t="s">
        <v>5</v>
      </c>
      <c r="F729" s="318" t="s">
        <v>476</v>
      </c>
      <c r="G729" s="319"/>
      <c r="H729" s="319"/>
      <c r="I729" s="319"/>
      <c r="J729" s="316"/>
      <c r="K729" s="320">
        <v>-1.32</v>
      </c>
      <c r="L729" s="316"/>
      <c r="M729" s="316"/>
      <c r="N729" s="316"/>
      <c r="O729" s="316"/>
      <c r="P729" s="316"/>
      <c r="Q729" s="316"/>
      <c r="S729" s="321"/>
      <c r="U729" s="322"/>
      <c r="V729" s="316"/>
      <c r="W729" s="316"/>
      <c r="X729" s="316"/>
      <c r="Y729" s="316"/>
      <c r="Z729" s="316"/>
      <c r="AA729" s="316"/>
      <c r="AB729" s="323"/>
      <c r="AU729" s="324" t="s">
        <v>180</v>
      </c>
      <c r="AV729" s="324" t="s">
        <v>86</v>
      </c>
      <c r="AW729" s="116" t="s">
        <v>86</v>
      </c>
      <c r="AX729" s="116" t="s">
        <v>31</v>
      </c>
      <c r="AY729" s="116" t="s">
        <v>74</v>
      </c>
      <c r="AZ729" s="324" t="s">
        <v>172</v>
      </c>
    </row>
    <row r="730" spans="2:52" s="119" customFormat="1" ht="22.6" customHeight="1" x14ac:dyDescent="0.35">
      <c r="B730" s="344"/>
      <c r="C730" s="345"/>
      <c r="D730" s="345"/>
      <c r="E730" s="346" t="s">
        <v>5</v>
      </c>
      <c r="F730" s="347" t="s">
        <v>250</v>
      </c>
      <c r="G730" s="348"/>
      <c r="H730" s="348"/>
      <c r="I730" s="348"/>
      <c r="J730" s="345"/>
      <c r="K730" s="349">
        <v>26.68</v>
      </c>
      <c r="L730" s="345"/>
      <c r="M730" s="345"/>
      <c r="N730" s="345"/>
      <c r="O730" s="345"/>
      <c r="P730" s="345"/>
      <c r="Q730" s="345"/>
      <c r="S730" s="350"/>
      <c r="U730" s="351"/>
      <c r="V730" s="345"/>
      <c r="W730" s="345"/>
      <c r="X730" s="345"/>
      <c r="Y730" s="345"/>
      <c r="Z730" s="345"/>
      <c r="AA730" s="345"/>
      <c r="AB730" s="352"/>
      <c r="AU730" s="353" t="s">
        <v>180</v>
      </c>
      <c r="AV730" s="353" t="s">
        <v>86</v>
      </c>
      <c r="AW730" s="119" t="s">
        <v>190</v>
      </c>
      <c r="AX730" s="119" t="s">
        <v>31</v>
      </c>
      <c r="AY730" s="119" t="s">
        <v>74</v>
      </c>
      <c r="AZ730" s="353" t="s">
        <v>172</v>
      </c>
    </row>
    <row r="731" spans="2:52" s="116" customFormat="1" ht="22.6" customHeight="1" x14ac:dyDescent="0.35">
      <c r="B731" s="315"/>
      <c r="C731" s="316"/>
      <c r="D731" s="316"/>
      <c r="E731" s="317" t="s">
        <v>5</v>
      </c>
      <c r="F731" s="318" t="s">
        <v>728</v>
      </c>
      <c r="G731" s="319"/>
      <c r="H731" s="319"/>
      <c r="I731" s="319"/>
      <c r="J731" s="316"/>
      <c r="K731" s="320">
        <v>25.6</v>
      </c>
      <c r="L731" s="316"/>
      <c r="M731" s="316"/>
      <c r="N731" s="316"/>
      <c r="O731" s="316"/>
      <c r="P731" s="316"/>
      <c r="Q731" s="316"/>
      <c r="S731" s="321"/>
      <c r="U731" s="322"/>
      <c r="V731" s="316"/>
      <c r="W731" s="316"/>
      <c r="X731" s="316"/>
      <c r="Y731" s="316"/>
      <c r="Z731" s="316"/>
      <c r="AA731" s="316"/>
      <c r="AB731" s="323"/>
      <c r="AU731" s="324" t="s">
        <v>180</v>
      </c>
      <c r="AV731" s="324" t="s">
        <v>86</v>
      </c>
      <c r="AW731" s="116" t="s">
        <v>86</v>
      </c>
      <c r="AX731" s="116" t="s">
        <v>31</v>
      </c>
      <c r="AY731" s="116" t="s">
        <v>74</v>
      </c>
      <c r="AZ731" s="324" t="s">
        <v>172</v>
      </c>
    </row>
    <row r="732" spans="2:52" s="116" customFormat="1" ht="22.6" customHeight="1" x14ac:dyDescent="0.35">
      <c r="B732" s="315"/>
      <c r="C732" s="316"/>
      <c r="D732" s="316"/>
      <c r="E732" s="317" t="s">
        <v>5</v>
      </c>
      <c r="F732" s="318" t="s">
        <v>720</v>
      </c>
      <c r="G732" s="319"/>
      <c r="H732" s="319"/>
      <c r="I732" s="319"/>
      <c r="J732" s="316"/>
      <c r="K732" s="320">
        <v>-3.4</v>
      </c>
      <c r="L732" s="316"/>
      <c r="M732" s="316"/>
      <c r="N732" s="316"/>
      <c r="O732" s="316"/>
      <c r="P732" s="316"/>
      <c r="Q732" s="316"/>
      <c r="S732" s="321"/>
      <c r="U732" s="322"/>
      <c r="V732" s="316"/>
      <c r="W732" s="316"/>
      <c r="X732" s="316"/>
      <c r="Y732" s="316"/>
      <c r="Z732" s="316"/>
      <c r="AA732" s="316"/>
      <c r="AB732" s="323"/>
      <c r="AU732" s="324" t="s">
        <v>180</v>
      </c>
      <c r="AV732" s="324" t="s">
        <v>86</v>
      </c>
      <c r="AW732" s="116" t="s">
        <v>86</v>
      </c>
      <c r="AX732" s="116" t="s">
        <v>31</v>
      </c>
      <c r="AY732" s="116" t="s">
        <v>74</v>
      </c>
      <c r="AZ732" s="324" t="s">
        <v>172</v>
      </c>
    </row>
    <row r="733" spans="2:52" s="116" customFormat="1" ht="22.6" customHeight="1" x14ac:dyDescent="0.35">
      <c r="B733" s="315"/>
      <c r="C733" s="316"/>
      <c r="D733" s="316"/>
      <c r="E733" s="317" t="s">
        <v>5</v>
      </c>
      <c r="F733" s="318" t="s">
        <v>476</v>
      </c>
      <c r="G733" s="319"/>
      <c r="H733" s="319"/>
      <c r="I733" s="319"/>
      <c r="J733" s="316"/>
      <c r="K733" s="320">
        <v>-1.32</v>
      </c>
      <c r="L733" s="316"/>
      <c r="M733" s="316"/>
      <c r="N733" s="316"/>
      <c r="O733" s="316"/>
      <c r="P733" s="316"/>
      <c r="Q733" s="316"/>
      <c r="S733" s="321"/>
      <c r="U733" s="322"/>
      <c r="V733" s="316"/>
      <c r="W733" s="316"/>
      <c r="X733" s="316"/>
      <c r="Y733" s="316"/>
      <c r="Z733" s="316"/>
      <c r="AA733" s="316"/>
      <c r="AB733" s="323"/>
      <c r="AU733" s="324" t="s">
        <v>180</v>
      </c>
      <c r="AV733" s="324" t="s">
        <v>86</v>
      </c>
      <c r="AW733" s="116" t="s">
        <v>86</v>
      </c>
      <c r="AX733" s="116" t="s">
        <v>31</v>
      </c>
      <c r="AY733" s="116" t="s">
        <v>74</v>
      </c>
      <c r="AZ733" s="324" t="s">
        <v>172</v>
      </c>
    </row>
    <row r="734" spans="2:52" s="119" customFormat="1" ht="22.6" customHeight="1" x14ac:dyDescent="0.35">
      <c r="B734" s="344"/>
      <c r="C734" s="345"/>
      <c r="D734" s="345"/>
      <c r="E734" s="346" t="s">
        <v>5</v>
      </c>
      <c r="F734" s="347" t="s">
        <v>250</v>
      </c>
      <c r="G734" s="348"/>
      <c r="H734" s="348"/>
      <c r="I734" s="348"/>
      <c r="J734" s="345"/>
      <c r="K734" s="349">
        <v>20.88</v>
      </c>
      <c r="L734" s="345"/>
      <c r="M734" s="345"/>
      <c r="N734" s="345"/>
      <c r="O734" s="345"/>
      <c r="P734" s="345"/>
      <c r="Q734" s="345"/>
      <c r="S734" s="350"/>
      <c r="U734" s="351"/>
      <c r="V734" s="345"/>
      <c r="W734" s="345"/>
      <c r="X734" s="345"/>
      <c r="Y734" s="345"/>
      <c r="Z734" s="345"/>
      <c r="AA734" s="345"/>
      <c r="AB734" s="352"/>
      <c r="AU734" s="353" t="s">
        <v>180</v>
      </c>
      <c r="AV734" s="353" t="s">
        <v>86</v>
      </c>
      <c r="AW734" s="119" t="s">
        <v>190</v>
      </c>
      <c r="AX734" s="119" t="s">
        <v>31</v>
      </c>
      <c r="AY734" s="119" t="s">
        <v>74</v>
      </c>
      <c r="AZ734" s="353" t="s">
        <v>172</v>
      </c>
    </row>
    <row r="735" spans="2:52" s="116" customFormat="1" ht="22.6" customHeight="1" x14ac:dyDescent="0.35">
      <c r="B735" s="315"/>
      <c r="C735" s="316"/>
      <c r="D735" s="316"/>
      <c r="E735" s="317" t="s">
        <v>5</v>
      </c>
      <c r="F735" s="318" t="s">
        <v>729</v>
      </c>
      <c r="G735" s="319"/>
      <c r="H735" s="319"/>
      <c r="I735" s="319"/>
      <c r="J735" s="316"/>
      <c r="K735" s="320">
        <v>16.399999999999999</v>
      </c>
      <c r="L735" s="316"/>
      <c r="M735" s="316"/>
      <c r="N735" s="316"/>
      <c r="O735" s="316"/>
      <c r="P735" s="316"/>
      <c r="Q735" s="316"/>
      <c r="S735" s="321"/>
      <c r="U735" s="322"/>
      <c r="V735" s="316"/>
      <c r="W735" s="316"/>
      <c r="X735" s="316"/>
      <c r="Y735" s="316"/>
      <c r="Z735" s="316"/>
      <c r="AA735" s="316"/>
      <c r="AB735" s="323"/>
      <c r="AU735" s="324" t="s">
        <v>180</v>
      </c>
      <c r="AV735" s="324" t="s">
        <v>86</v>
      </c>
      <c r="AW735" s="116" t="s">
        <v>86</v>
      </c>
      <c r="AX735" s="116" t="s">
        <v>31</v>
      </c>
      <c r="AY735" s="116" t="s">
        <v>74</v>
      </c>
      <c r="AZ735" s="324" t="s">
        <v>172</v>
      </c>
    </row>
    <row r="736" spans="2:52" s="116" customFormat="1" ht="22.6" customHeight="1" x14ac:dyDescent="0.35">
      <c r="B736" s="315"/>
      <c r="C736" s="316"/>
      <c r="D736" s="316"/>
      <c r="E736" s="317" t="s">
        <v>5</v>
      </c>
      <c r="F736" s="318" t="s">
        <v>730</v>
      </c>
      <c r="G736" s="319"/>
      <c r="H736" s="319"/>
      <c r="I736" s="319"/>
      <c r="J736" s="316"/>
      <c r="K736" s="320">
        <v>-6.4</v>
      </c>
      <c r="L736" s="316"/>
      <c r="M736" s="316"/>
      <c r="N736" s="316"/>
      <c r="O736" s="316"/>
      <c r="P736" s="316"/>
      <c r="Q736" s="316"/>
      <c r="S736" s="321"/>
      <c r="U736" s="322"/>
      <c r="V736" s="316"/>
      <c r="W736" s="316"/>
      <c r="X736" s="316"/>
      <c r="Y736" s="316"/>
      <c r="Z736" s="316"/>
      <c r="AA736" s="316"/>
      <c r="AB736" s="323"/>
      <c r="AU736" s="324" t="s">
        <v>180</v>
      </c>
      <c r="AV736" s="324" t="s">
        <v>86</v>
      </c>
      <c r="AW736" s="116" t="s">
        <v>86</v>
      </c>
      <c r="AX736" s="116" t="s">
        <v>31</v>
      </c>
      <c r="AY736" s="116" t="s">
        <v>74</v>
      </c>
      <c r="AZ736" s="324" t="s">
        <v>172</v>
      </c>
    </row>
    <row r="737" spans="2:52" s="116" customFormat="1" ht="22.6" customHeight="1" x14ac:dyDescent="0.35">
      <c r="B737" s="315"/>
      <c r="C737" s="316"/>
      <c r="D737" s="316"/>
      <c r="E737" s="317" t="s">
        <v>5</v>
      </c>
      <c r="F737" s="318" t="s">
        <v>731</v>
      </c>
      <c r="G737" s="319"/>
      <c r="H737" s="319"/>
      <c r="I737" s="319"/>
      <c r="J737" s="316"/>
      <c r="K737" s="320">
        <v>1.2</v>
      </c>
      <c r="L737" s="316"/>
      <c r="M737" s="316"/>
      <c r="N737" s="316"/>
      <c r="O737" s="316"/>
      <c r="P737" s="316"/>
      <c r="Q737" s="316"/>
      <c r="S737" s="321"/>
      <c r="U737" s="322"/>
      <c r="V737" s="316"/>
      <c r="W737" s="316"/>
      <c r="X737" s="316"/>
      <c r="Y737" s="316"/>
      <c r="Z737" s="316"/>
      <c r="AA737" s="316"/>
      <c r="AB737" s="323"/>
      <c r="AU737" s="324" t="s">
        <v>180</v>
      </c>
      <c r="AV737" s="324" t="s">
        <v>86</v>
      </c>
      <c r="AW737" s="116" t="s">
        <v>86</v>
      </c>
      <c r="AX737" s="116" t="s">
        <v>31</v>
      </c>
      <c r="AY737" s="116" t="s">
        <v>74</v>
      </c>
      <c r="AZ737" s="324" t="s">
        <v>172</v>
      </c>
    </row>
    <row r="738" spans="2:52" s="119" customFormat="1" ht="22.6" customHeight="1" x14ac:dyDescent="0.35">
      <c r="B738" s="344"/>
      <c r="C738" s="345"/>
      <c r="D738" s="345"/>
      <c r="E738" s="346" t="s">
        <v>5</v>
      </c>
      <c r="F738" s="347" t="s">
        <v>250</v>
      </c>
      <c r="G738" s="348"/>
      <c r="H738" s="348"/>
      <c r="I738" s="348"/>
      <c r="J738" s="345"/>
      <c r="K738" s="349">
        <v>11.2</v>
      </c>
      <c r="L738" s="345"/>
      <c r="M738" s="345"/>
      <c r="N738" s="345"/>
      <c r="O738" s="345"/>
      <c r="P738" s="345"/>
      <c r="Q738" s="345"/>
      <c r="S738" s="350"/>
      <c r="U738" s="351"/>
      <c r="V738" s="345"/>
      <c r="W738" s="345"/>
      <c r="X738" s="345"/>
      <c r="Y738" s="345"/>
      <c r="Z738" s="345"/>
      <c r="AA738" s="345"/>
      <c r="AB738" s="352"/>
      <c r="AU738" s="353" t="s">
        <v>180</v>
      </c>
      <c r="AV738" s="353" t="s">
        <v>86</v>
      </c>
      <c r="AW738" s="119" t="s">
        <v>190</v>
      </c>
      <c r="AX738" s="119" t="s">
        <v>31</v>
      </c>
      <c r="AY738" s="119" t="s">
        <v>74</v>
      </c>
      <c r="AZ738" s="353" t="s">
        <v>172</v>
      </c>
    </row>
    <row r="739" spans="2:52" s="116" customFormat="1" ht="22.6" customHeight="1" x14ac:dyDescent="0.35">
      <c r="B739" s="315"/>
      <c r="C739" s="316"/>
      <c r="D739" s="316"/>
      <c r="E739" s="317" t="s">
        <v>5</v>
      </c>
      <c r="F739" s="318" t="s">
        <v>732</v>
      </c>
      <c r="G739" s="319"/>
      <c r="H739" s="319"/>
      <c r="I739" s="319"/>
      <c r="J739" s="316"/>
      <c r="K739" s="320">
        <v>38.799999999999997</v>
      </c>
      <c r="L739" s="316"/>
      <c r="M739" s="316"/>
      <c r="N739" s="316"/>
      <c r="O739" s="316"/>
      <c r="P739" s="316"/>
      <c r="Q739" s="316"/>
      <c r="S739" s="321"/>
      <c r="U739" s="322"/>
      <c r="V739" s="316"/>
      <c r="W739" s="316"/>
      <c r="X739" s="316"/>
      <c r="Y739" s="316"/>
      <c r="Z739" s="316"/>
      <c r="AA739" s="316"/>
      <c r="AB739" s="323"/>
      <c r="AU739" s="324" t="s">
        <v>180</v>
      </c>
      <c r="AV739" s="324" t="s">
        <v>86</v>
      </c>
      <c r="AW739" s="116" t="s">
        <v>86</v>
      </c>
      <c r="AX739" s="116" t="s">
        <v>31</v>
      </c>
      <c r="AY739" s="116" t="s">
        <v>74</v>
      </c>
      <c r="AZ739" s="324" t="s">
        <v>172</v>
      </c>
    </row>
    <row r="740" spans="2:52" s="116" customFormat="1" ht="22.6" customHeight="1" x14ac:dyDescent="0.35">
      <c r="B740" s="315"/>
      <c r="C740" s="316"/>
      <c r="D740" s="316"/>
      <c r="E740" s="317" t="s">
        <v>5</v>
      </c>
      <c r="F740" s="318" t="s">
        <v>497</v>
      </c>
      <c r="G740" s="319"/>
      <c r="H740" s="319"/>
      <c r="I740" s="319"/>
      <c r="J740" s="316"/>
      <c r="K740" s="320">
        <v>-5.2</v>
      </c>
      <c r="L740" s="316"/>
      <c r="M740" s="316"/>
      <c r="N740" s="316"/>
      <c r="O740" s="316"/>
      <c r="P740" s="316"/>
      <c r="Q740" s="316"/>
      <c r="S740" s="321"/>
      <c r="U740" s="322"/>
      <c r="V740" s="316"/>
      <c r="W740" s="316"/>
      <c r="X740" s="316"/>
      <c r="Y740" s="316"/>
      <c r="Z740" s="316"/>
      <c r="AA740" s="316"/>
      <c r="AB740" s="323"/>
      <c r="AU740" s="324" t="s">
        <v>180</v>
      </c>
      <c r="AV740" s="324" t="s">
        <v>86</v>
      </c>
      <c r="AW740" s="116" t="s">
        <v>86</v>
      </c>
      <c r="AX740" s="116" t="s">
        <v>31</v>
      </c>
      <c r="AY740" s="116" t="s">
        <v>74</v>
      </c>
      <c r="AZ740" s="324" t="s">
        <v>172</v>
      </c>
    </row>
    <row r="741" spans="2:52" s="116" customFormat="1" ht="22.6" customHeight="1" x14ac:dyDescent="0.35">
      <c r="B741" s="315"/>
      <c r="C741" s="316"/>
      <c r="D741" s="316"/>
      <c r="E741" s="317" t="s">
        <v>5</v>
      </c>
      <c r="F741" s="318" t="s">
        <v>476</v>
      </c>
      <c r="G741" s="319"/>
      <c r="H741" s="319"/>
      <c r="I741" s="319"/>
      <c r="J741" s="316"/>
      <c r="K741" s="320">
        <v>-1.32</v>
      </c>
      <c r="L741" s="316"/>
      <c r="M741" s="316"/>
      <c r="N741" s="316"/>
      <c r="O741" s="316"/>
      <c r="P741" s="316"/>
      <c r="Q741" s="316"/>
      <c r="S741" s="321"/>
      <c r="U741" s="322"/>
      <c r="V741" s="316"/>
      <c r="W741" s="316"/>
      <c r="X741" s="316"/>
      <c r="Y741" s="316"/>
      <c r="Z741" s="316"/>
      <c r="AA741" s="316"/>
      <c r="AB741" s="323"/>
      <c r="AU741" s="324" t="s">
        <v>180</v>
      </c>
      <c r="AV741" s="324" t="s">
        <v>86</v>
      </c>
      <c r="AW741" s="116" t="s">
        <v>86</v>
      </c>
      <c r="AX741" s="116" t="s">
        <v>31</v>
      </c>
      <c r="AY741" s="116" t="s">
        <v>74</v>
      </c>
      <c r="AZ741" s="324" t="s">
        <v>172</v>
      </c>
    </row>
    <row r="742" spans="2:52" s="119" customFormat="1" ht="22.6" customHeight="1" x14ac:dyDescent="0.35">
      <c r="B742" s="344"/>
      <c r="C742" s="345"/>
      <c r="D742" s="345"/>
      <c r="E742" s="346" t="s">
        <v>5</v>
      </c>
      <c r="F742" s="347" t="s">
        <v>250</v>
      </c>
      <c r="G742" s="348"/>
      <c r="H742" s="348"/>
      <c r="I742" s="348"/>
      <c r="J742" s="345"/>
      <c r="K742" s="349">
        <v>32.28</v>
      </c>
      <c r="L742" s="345"/>
      <c r="M742" s="345"/>
      <c r="N742" s="345"/>
      <c r="O742" s="345"/>
      <c r="P742" s="345"/>
      <c r="Q742" s="345"/>
      <c r="S742" s="350"/>
      <c r="U742" s="351"/>
      <c r="V742" s="345"/>
      <c r="W742" s="345"/>
      <c r="X742" s="345"/>
      <c r="Y742" s="345"/>
      <c r="Z742" s="345"/>
      <c r="AA742" s="345"/>
      <c r="AB742" s="352"/>
      <c r="AU742" s="353" t="s">
        <v>180</v>
      </c>
      <c r="AV742" s="353" t="s">
        <v>86</v>
      </c>
      <c r="AW742" s="119" t="s">
        <v>190</v>
      </c>
      <c r="AX742" s="119" t="s">
        <v>31</v>
      </c>
      <c r="AY742" s="119" t="s">
        <v>74</v>
      </c>
      <c r="AZ742" s="353" t="s">
        <v>172</v>
      </c>
    </row>
    <row r="743" spans="2:52" s="116" customFormat="1" ht="22.6" customHeight="1" x14ac:dyDescent="0.35">
      <c r="B743" s="315"/>
      <c r="C743" s="316"/>
      <c r="D743" s="316"/>
      <c r="E743" s="317" t="s">
        <v>5</v>
      </c>
      <c r="F743" s="318" t="s">
        <v>733</v>
      </c>
      <c r="G743" s="319"/>
      <c r="H743" s="319"/>
      <c r="I743" s="319"/>
      <c r="J743" s="316"/>
      <c r="K743" s="320">
        <v>26.88</v>
      </c>
      <c r="L743" s="316"/>
      <c r="M743" s="316"/>
      <c r="N743" s="316"/>
      <c r="O743" s="316"/>
      <c r="P743" s="316"/>
      <c r="Q743" s="316"/>
      <c r="S743" s="321"/>
      <c r="U743" s="322"/>
      <c r="V743" s="316"/>
      <c r="W743" s="316"/>
      <c r="X743" s="316"/>
      <c r="Y743" s="316"/>
      <c r="Z743" s="316"/>
      <c r="AA743" s="316"/>
      <c r="AB743" s="323"/>
      <c r="AU743" s="324" t="s">
        <v>180</v>
      </c>
      <c r="AV743" s="324" t="s">
        <v>86</v>
      </c>
      <c r="AW743" s="116" t="s">
        <v>86</v>
      </c>
      <c r="AX743" s="116" t="s">
        <v>31</v>
      </c>
      <c r="AY743" s="116" t="s">
        <v>74</v>
      </c>
      <c r="AZ743" s="324" t="s">
        <v>172</v>
      </c>
    </row>
    <row r="744" spans="2:52" s="116" customFormat="1" ht="22.6" customHeight="1" x14ac:dyDescent="0.35">
      <c r="B744" s="315"/>
      <c r="C744" s="316"/>
      <c r="D744" s="316"/>
      <c r="E744" s="317" t="s">
        <v>5</v>
      </c>
      <c r="F744" s="318" t="s">
        <v>470</v>
      </c>
      <c r="G744" s="319"/>
      <c r="H744" s="319"/>
      <c r="I744" s="319"/>
      <c r="J744" s="316"/>
      <c r="K744" s="320">
        <v>-2.5</v>
      </c>
      <c r="L744" s="316"/>
      <c r="M744" s="316"/>
      <c r="N744" s="316"/>
      <c r="O744" s="316"/>
      <c r="P744" s="316"/>
      <c r="Q744" s="316"/>
      <c r="S744" s="321"/>
      <c r="U744" s="322"/>
      <c r="V744" s="316"/>
      <c r="W744" s="316"/>
      <c r="X744" s="316"/>
      <c r="Y744" s="316"/>
      <c r="Z744" s="316"/>
      <c r="AA744" s="316"/>
      <c r="AB744" s="323"/>
      <c r="AU744" s="324" t="s">
        <v>180</v>
      </c>
      <c r="AV744" s="324" t="s">
        <v>86</v>
      </c>
      <c r="AW744" s="116" t="s">
        <v>86</v>
      </c>
      <c r="AX744" s="116" t="s">
        <v>31</v>
      </c>
      <c r="AY744" s="116" t="s">
        <v>74</v>
      </c>
      <c r="AZ744" s="324" t="s">
        <v>172</v>
      </c>
    </row>
    <row r="745" spans="2:52" s="116" customFormat="1" ht="22.6" customHeight="1" x14ac:dyDescent="0.35">
      <c r="B745" s="315"/>
      <c r="C745" s="316"/>
      <c r="D745" s="316"/>
      <c r="E745" s="317" t="s">
        <v>5</v>
      </c>
      <c r="F745" s="318" t="s">
        <v>471</v>
      </c>
      <c r="G745" s="319"/>
      <c r="H745" s="319"/>
      <c r="I745" s="319"/>
      <c r="J745" s="316"/>
      <c r="K745" s="320">
        <v>-1.08</v>
      </c>
      <c r="L745" s="316"/>
      <c r="M745" s="316"/>
      <c r="N745" s="316"/>
      <c r="O745" s="316"/>
      <c r="P745" s="316"/>
      <c r="Q745" s="316"/>
      <c r="S745" s="321"/>
      <c r="U745" s="322"/>
      <c r="V745" s="316"/>
      <c r="W745" s="316"/>
      <c r="X745" s="316"/>
      <c r="Y745" s="316"/>
      <c r="Z745" s="316"/>
      <c r="AA745" s="316"/>
      <c r="AB745" s="323"/>
      <c r="AU745" s="324" t="s">
        <v>180</v>
      </c>
      <c r="AV745" s="324" t="s">
        <v>86</v>
      </c>
      <c r="AW745" s="116" t="s">
        <v>86</v>
      </c>
      <c r="AX745" s="116" t="s">
        <v>31</v>
      </c>
      <c r="AY745" s="116" t="s">
        <v>74</v>
      </c>
      <c r="AZ745" s="324" t="s">
        <v>172</v>
      </c>
    </row>
    <row r="746" spans="2:52" s="119" customFormat="1" ht="22.6" customHeight="1" x14ac:dyDescent="0.35">
      <c r="B746" s="344"/>
      <c r="C746" s="345"/>
      <c r="D746" s="345"/>
      <c r="E746" s="346" t="s">
        <v>5</v>
      </c>
      <c r="F746" s="347" t="s">
        <v>250</v>
      </c>
      <c r="G746" s="348"/>
      <c r="H746" s="348"/>
      <c r="I746" s="348"/>
      <c r="J746" s="345"/>
      <c r="K746" s="349">
        <v>23.3</v>
      </c>
      <c r="L746" s="345"/>
      <c r="M746" s="345"/>
      <c r="N746" s="345"/>
      <c r="O746" s="345"/>
      <c r="P746" s="345"/>
      <c r="Q746" s="345"/>
      <c r="S746" s="350"/>
      <c r="U746" s="351"/>
      <c r="V746" s="345"/>
      <c r="W746" s="345"/>
      <c r="X746" s="345"/>
      <c r="Y746" s="345"/>
      <c r="Z746" s="345"/>
      <c r="AA746" s="345"/>
      <c r="AB746" s="352"/>
      <c r="AU746" s="353" t="s">
        <v>180</v>
      </c>
      <c r="AV746" s="353" t="s">
        <v>86</v>
      </c>
      <c r="AW746" s="119" t="s">
        <v>190</v>
      </c>
      <c r="AX746" s="119" t="s">
        <v>31</v>
      </c>
      <c r="AY746" s="119" t="s">
        <v>74</v>
      </c>
      <c r="AZ746" s="353" t="s">
        <v>172</v>
      </c>
    </row>
    <row r="747" spans="2:52" s="116" customFormat="1" ht="22.6" customHeight="1" x14ac:dyDescent="0.35">
      <c r="B747" s="315"/>
      <c r="C747" s="316"/>
      <c r="D747" s="316"/>
      <c r="E747" s="317" t="s">
        <v>5</v>
      </c>
      <c r="F747" s="318" t="s">
        <v>734</v>
      </c>
      <c r="G747" s="319"/>
      <c r="H747" s="319"/>
      <c r="I747" s="319"/>
      <c r="J747" s="316"/>
      <c r="K747" s="320">
        <v>10.6</v>
      </c>
      <c r="L747" s="316"/>
      <c r="M747" s="316"/>
      <c r="N747" s="316"/>
      <c r="O747" s="316"/>
      <c r="P747" s="316"/>
      <c r="Q747" s="316"/>
      <c r="S747" s="321"/>
      <c r="U747" s="322"/>
      <c r="V747" s="316"/>
      <c r="W747" s="316"/>
      <c r="X747" s="316"/>
      <c r="Y747" s="316"/>
      <c r="Z747" s="316"/>
      <c r="AA747" s="316"/>
      <c r="AB747" s="323"/>
      <c r="AU747" s="324" t="s">
        <v>180</v>
      </c>
      <c r="AV747" s="324" t="s">
        <v>86</v>
      </c>
      <c r="AW747" s="116" t="s">
        <v>86</v>
      </c>
      <c r="AX747" s="116" t="s">
        <v>31</v>
      </c>
      <c r="AY747" s="116" t="s">
        <v>74</v>
      </c>
      <c r="AZ747" s="324" t="s">
        <v>172</v>
      </c>
    </row>
    <row r="748" spans="2:52" s="116" customFormat="1" ht="22.6" customHeight="1" x14ac:dyDescent="0.35">
      <c r="B748" s="315"/>
      <c r="C748" s="316"/>
      <c r="D748" s="316"/>
      <c r="E748" s="317" t="s">
        <v>5</v>
      </c>
      <c r="F748" s="318" t="s">
        <v>458</v>
      </c>
      <c r="G748" s="319"/>
      <c r="H748" s="319"/>
      <c r="I748" s="319"/>
      <c r="J748" s="316"/>
      <c r="K748" s="320">
        <v>-1.2</v>
      </c>
      <c r="L748" s="316"/>
      <c r="M748" s="316"/>
      <c r="N748" s="316"/>
      <c r="O748" s="316"/>
      <c r="P748" s="316"/>
      <c r="Q748" s="316"/>
      <c r="S748" s="321"/>
      <c r="U748" s="322"/>
      <c r="V748" s="316"/>
      <c r="W748" s="316"/>
      <c r="X748" s="316"/>
      <c r="Y748" s="316"/>
      <c r="Z748" s="316"/>
      <c r="AA748" s="316"/>
      <c r="AB748" s="323"/>
      <c r="AU748" s="324" t="s">
        <v>180</v>
      </c>
      <c r="AV748" s="324" t="s">
        <v>86</v>
      </c>
      <c r="AW748" s="116" t="s">
        <v>86</v>
      </c>
      <c r="AX748" s="116" t="s">
        <v>31</v>
      </c>
      <c r="AY748" s="116" t="s">
        <v>74</v>
      </c>
      <c r="AZ748" s="324" t="s">
        <v>172</v>
      </c>
    </row>
    <row r="749" spans="2:52" s="119" customFormat="1" ht="22.6" customHeight="1" x14ac:dyDescent="0.35">
      <c r="B749" s="344"/>
      <c r="C749" s="345"/>
      <c r="D749" s="345"/>
      <c r="E749" s="346" t="s">
        <v>5</v>
      </c>
      <c r="F749" s="347" t="s">
        <v>250</v>
      </c>
      <c r="G749" s="348"/>
      <c r="H749" s="348"/>
      <c r="I749" s="348"/>
      <c r="J749" s="345"/>
      <c r="K749" s="349">
        <v>9.4</v>
      </c>
      <c r="L749" s="345"/>
      <c r="M749" s="345"/>
      <c r="N749" s="345"/>
      <c r="O749" s="345"/>
      <c r="P749" s="345"/>
      <c r="Q749" s="345"/>
      <c r="S749" s="350"/>
      <c r="U749" s="351"/>
      <c r="V749" s="345"/>
      <c r="W749" s="345"/>
      <c r="X749" s="345"/>
      <c r="Y749" s="345"/>
      <c r="Z749" s="345"/>
      <c r="AA749" s="345"/>
      <c r="AB749" s="352"/>
      <c r="AU749" s="353" t="s">
        <v>180</v>
      </c>
      <c r="AV749" s="353" t="s">
        <v>86</v>
      </c>
      <c r="AW749" s="119" t="s">
        <v>190</v>
      </c>
      <c r="AX749" s="119" t="s">
        <v>31</v>
      </c>
      <c r="AY749" s="119" t="s">
        <v>74</v>
      </c>
      <c r="AZ749" s="353" t="s">
        <v>172</v>
      </c>
    </row>
    <row r="750" spans="2:52" s="116" customFormat="1" ht="22.6" customHeight="1" x14ac:dyDescent="0.35">
      <c r="B750" s="315"/>
      <c r="C750" s="316"/>
      <c r="D750" s="316"/>
      <c r="E750" s="317" t="s">
        <v>5</v>
      </c>
      <c r="F750" s="318" t="s">
        <v>735</v>
      </c>
      <c r="G750" s="319"/>
      <c r="H750" s="319"/>
      <c r="I750" s="319"/>
      <c r="J750" s="316"/>
      <c r="K750" s="320">
        <v>9</v>
      </c>
      <c r="L750" s="316"/>
      <c r="M750" s="316"/>
      <c r="N750" s="316"/>
      <c r="O750" s="316"/>
      <c r="P750" s="316"/>
      <c r="Q750" s="316"/>
      <c r="S750" s="321"/>
      <c r="U750" s="322"/>
      <c r="V750" s="316"/>
      <c r="W750" s="316"/>
      <c r="X750" s="316"/>
      <c r="Y750" s="316"/>
      <c r="Z750" s="316"/>
      <c r="AA750" s="316"/>
      <c r="AB750" s="323"/>
      <c r="AU750" s="324" t="s">
        <v>180</v>
      </c>
      <c r="AV750" s="324" t="s">
        <v>86</v>
      </c>
      <c r="AW750" s="116" t="s">
        <v>86</v>
      </c>
      <c r="AX750" s="116" t="s">
        <v>31</v>
      </c>
      <c r="AY750" s="116" t="s">
        <v>74</v>
      </c>
      <c r="AZ750" s="324" t="s">
        <v>172</v>
      </c>
    </row>
    <row r="751" spans="2:52" s="116" customFormat="1" ht="22.6" customHeight="1" x14ac:dyDescent="0.35">
      <c r="B751" s="315"/>
      <c r="C751" s="316"/>
      <c r="D751" s="316"/>
      <c r="E751" s="317" t="s">
        <v>5</v>
      </c>
      <c r="F751" s="318" t="s">
        <v>736</v>
      </c>
      <c r="G751" s="319"/>
      <c r="H751" s="319"/>
      <c r="I751" s="319"/>
      <c r="J751" s="316"/>
      <c r="K751" s="320">
        <v>8.4</v>
      </c>
      <c r="L751" s="316"/>
      <c r="M751" s="316"/>
      <c r="N751" s="316"/>
      <c r="O751" s="316"/>
      <c r="P751" s="316"/>
      <c r="Q751" s="316"/>
      <c r="S751" s="321"/>
      <c r="U751" s="322"/>
      <c r="V751" s="316"/>
      <c r="W751" s="316"/>
      <c r="X751" s="316"/>
      <c r="Y751" s="316"/>
      <c r="Z751" s="316"/>
      <c r="AA751" s="316"/>
      <c r="AB751" s="323"/>
      <c r="AU751" s="324" t="s">
        <v>180</v>
      </c>
      <c r="AV751" s="324" t="s">
        <v>86</v>
      </c>
      <c r="AW751" s="116" t="s">
        <v>86</v>
      </c>
      <c r="AX751" s="116" t="s">
        <v>31</v>
      </c>
      <c r="AY751" s="116" t="s">
        <v>74</v>
      </c>
      <c r="AZ751" s="324" t="s">
        <v>172</v>
      </c>
    </row>
    <row r="752" spans="2:52" s="116" customFormat="1" ht="22.6" customHeight="1" x14ac:dyDescent="0.35">
      <c r="B752" s="315"/>
      <c r="C752" s="316"/>
      <c r="D752" s="316"/>
      <c r="E752" s="317" t="s">
        <v>5</v>
      </c>
      <c r="F752" s="318" t="s">
        <v>737</v>
      </c>
      <c r="G752" s="319"/>
      <c r="H752" s="319"/>
      <c r="I752" s="319"/>
      <c r="J752" s="316"/>
      <c r="K752" s="320">
        <v>-4.2</v>
      </c>
      <c r="L752" s="316"/>
      <c r="M752" s="316"/>
      <c r="N752" s="316"/>
      <c r="O752" s="316"/>
      <c r="P752" s="316"/>
      <c r="Q752" s="316"/>
      <c r="S752" s="321"/>
      <c r="U752" s="322"/>
      <c r="V752" s="316"/>
      <c r="W752" s="316"/>
      <c r="X752" s="316"/>
      <c r="Y752" s="316"/>
      <c r="Z752" s="316"/>
      <c r="AA752" s="316"/>
      <c r="AB752" s="323"/>
      <c r="AU752" s="324" t="s">
        <v>180</v>
      </c>
      <c r="AV752" s="324" t="s">
        <v>86</v>
      </c>
      <c r="AW752" s="116" t="s">
        <v>86</v>
      </c>
      <c r="AX752" s="116" t="s">
        <v>31</v>
      </c>
      <c r="AY752" s="116" t="s">
        <v>74</v>
      </c>
      <c r="AZ752" s="324" t="s">
        <v>172</v>
      </c>
    </row>
    <row r="753" spans="2:52" s="119" customFormat="1" ht="22.6" customHeight="1" x14ac:dyDescent="0.35">
      <c r="B753" s="344"/>
      <c r="C753" s="345"/>
      <c r="D753" s="345"/>
      <c r="E753" s="346" t="s">
        <v>5</v>
      </c>
      <c r="F753" s="347" t="s">
        <v>250</v>
      </c>
      <c r="G753" s="348"/>
      <c r="H753" s="348"/>
      <c r="I753" s="348"/>
      <c r="J753" s="345"/>
      <c r="K753" s="349">
        <v>13.2</v>
      </c>
      <c r="L753" s="345"/>
      <c r="M753" s="345"/>
      <c r="N753" s="345"/>
      <c r="O753" s="345"/>
      <c r="P753" s="345"/>
      <c r="Q753" s="345"/>
      <c r="S753" s="350"/>
      <c r="U753" s="351"/>
      <c r="V753" s="345"/>
      <c r="W753" s="345"/>
      <c r="X753" s="345"/>
      <c r="Y753" s="345"/>
      <c r="Z753" s="345"/>
      <c r="AA753" s="345"/>
      <c r="AB753" s="352"/>
      <c r="AU753" s="353" t="s">
        <v>180</v>
      </c>
      <c r="AV753" s="353" t="s">
        <v>86</v>
      </c>
      <c r="AW753" s="119" t="s">
        <v>190</v>
      </c>
      <c r="AX753" s="119" t="s">
        <v>31</v>
      </c>
      <c r="AY753" s="119" t="s">
        <v>74</v>
      </c>
      <c r="AZ753" s="353" t="s">
        <v>172</v>
      </c>
    </row>
    <row r="754" spans="2:52" s="116" customFormat="1" ht="22.6" customHeight="1" x14ac:dyDescent="0.35">
      <c r="B754" s="315"/>
      <c r="C754" s="316"/>
      <c r="D754" s="316"/>
      <c r="E754" s="317" t="s">
        <v>5</v>
      </c>
      <c r="F754" s="318" t="s">
        <v>738</v>
      </c>
      <c r="G754" s="319"/>
      <c r="H754" s="319"/>
      <c r="I754" s="319"/>
      <c r="J754" s="316"/>
      <c r="K754" s="320">
        <v>9</v>
      </c>
      <c r="L754" s="316"/>
      <c r="M754" s="316"/>
      <c r="N754" s="316"/>
      <c r="O754" s="316"/>
      <c r="P754" s="316"/>
      <c r="Q754" s="316"/>
      <c r="S754" s="321"/>
      <c r="U754" s="322"/>
      <c r="V754" s="316"/>
      <c r="W754" s="316"/>
      <c r="X754" s="316"/>
      <c r="Y754" s="316"/>
      <c r="Z754" s="316"/>
      <c r="AA754" s="316"/>
      <c r="AB754" s="323"/>
      <c r="AU754" s="324" t="s">
        <v>180</v>
      </c>
      <c r="AV754" s="324" t="s">
        <v>86</v>
      </c>
      <c r="AW754" s="116" t="s">
        <v>86</v>
      </c>
      <c r="AX754" s="116" t="s">
        <v>31</v>
      </c>
      <c r="AY754" s="116" t="s">
        <v>74</v>
      </c>
      <c r="AZ754" s="324" t="s">
        <v>172</v>
      </c>
    </row>
    <row r="755" spans="2:52" s="116" customFormat="1" ht="22.6" customHeight="1" x14ac:dyDescent="0.35">
      <c r="B755" s="315"/>
      <c r="C755" s="316"/>
      <c r="D755" s="316"/>
      <c r="E755" s="317" t="s">
        <v>5</v>
      </c>
      <c r="F755" s="318" t="s">
        <v>739</v>
      </c>
      <c r="G755" s="319"/>
      <c r="H755" s="319"/>
      <c r="I755" s="319"/>
      <c r="J755" s="316"/>
      <c r="K755" s="320">
        <v>7.8</v>
      </c>
      <c r="L755" s="316"/>
      <c r="M755" s="316"/>
      <c r="N755" s="316"/>
      <c r="O755" s="316"/>
      <c r="P755" s="316"/>
      <c r="Q755" s="316"/>
      <c r="S755" s="321"/>
      <c r="U755" s="322"/>
      <c r="V755" s="316"/>
      <c r="W755" s="316"/>
      <c r="X755" s="316"/>
      <c r="Y755" s="316"/>
      <c r="Z755" s="316"/>
      <c r="AA755" s="316"/>
      <c r="AB755" s="323"/>
      <c r="AU755" s="324" t="s">
        <v>180</v>
      </c>
      <c r="AV755" s="324" t="s">
        <v>86</v>
      </c>
      <c r="AW755" s="116" t="s">
        <v>86</v>
      </c>
      <c r="AX755" s="116" t="s">
        <v>31</v>
      </c>
      <c r="AY755" s="116" t="s">
        <v>74</v>
      </c>
      <c r="AZ755" s="324" t="s">
        <v>172</v>
      </c>
    </row>
    <row r="756" spans="2:52" s="116" customFormat="1" ht="22.6" customHeight="1" x14ac:dyDescent="0.35">
      <c r="B756" s="315"/>
      <c r="C756" s="316"/>
      <c r="D756" s="316"/>
      <c r="E756" s="317" t="s">
        <v>5</v>
      </c>
      <c r="F756" s="318" t="s">
        <v>740</v>
      </c>
      <c r="G756" s="319"/>
      <c r="H756" s="319"/>
      <c r="I756" s="319"/>
      <c r="J756" s="316"/>
      <c r="K756" s="320">
        <v>-3.8</v>
      </c>
      <c r="L756" s="316"/>
      <c r="M756" s="316"/>
      <c r="N756" s="316"/>
      <c r="O756" s="316"/>
      <c r="P756" s="316"/>
      <c r="Q756" s="316"/>
      <c r="S756" s="321"/>
      <c r="U756" s="322"/>
      <c r="V756" s="316"/>
      <c r="W756" s="316"/>
      <c r="X756" s="316"/>
      <c r="Y756" s="316"/>
      <c r="Z756" s="316"/>
      <c r="AA756" s="316"/>
      <c r="AB756" s="323"/>
      <c r="AU756" s="324" t="s">
        <v>180</v>
      </c>
      <c r="AV756" s="324" t="s">
        <v>86</v>
      </c>
      <c r="AW756" s="116" t="s">
        <v>86</v>
      </c>
      <c r="AX756" s="116" t="s">
        <v>31</v>
      </c>
      <c r="AY756" s="116" t="s">
        <v>74</v>
      </c>
      <c r="AZ756" s="324" t="s">
        <v>172</v>
      </c>
    </row>
    <row r="757" spans="2:52" s="119" customFormat="1" ht="22.6" customHeight="1" x14ac:dyDescent="0.35">
      <c r="B757" s="344"/>
      <c r="C757" s="345"/>
      <c r="D757" s="345"/>
      <c r="E757" s="346" t="s">
        <v>5</v>
      </c>
      <c r="F757" s="347" t="s">
        <v>250</v>
      </c>
      <c r="G757" s="348"/>
      <c r="H757" s="348"/>
      <c r="I757" s="348"/>
      <c r="J757" s="345"/>
      <c r="K757" s="349">
        <v>13</v>
      </c>
      <c r="L757" s="345"/>
      <c r="M757" s="345"/>
      <c r="N757" s="345"/>
      <c r="O757" s="345"/>
      <c r="P757" s="345"/>
      <c r="Q757" s="345"/>
      <c r="S757" s="350"/>
      <c r="U757" s="351"/>
      <c r="V757" s="345"/>
      <c r="W757" s="345"/>
      <c r="X757" s="345"/>
      <c r="Y757" s="345"/>
      <c r="Z757" s="345"/>
      <c r="AA757" s="345"/>
      <c r="AB757" s="352"/>
      <c r="AU757" s="353" t="s">
        <v>180</v>
      </c>
      <c r="AV757" s="353" t="s">
        <v>86</v>
      </c>
      <c r="AW757" s="119" t="s">
        <v>190</v>
      </c>
      <c r="AX757" s="119" t="s">
        <v>31</v>
      </c>
      <c r="AY757" s="119" t="s">
        <v>74</v>
      </c>
      <c r="AZ757" s="353" t="s">
        <v>172</v>
      </c>
    </row>
    <row r="758" spans="2:52" s="116" customFormat="1" ht="22.6" customHeight="1" x14ac:dyDescent="0.35">
      <c r="B758" s="315"/>
      <c r="C758" s="316"/>
      <c r="D758" s="316"/>
      <c r="E758" s="317" t="s">
        <v>5</v>
      </c>
      <c r="F758" s="318" t="s">
        <v>741</v>
      </c>
      <c r="G758" s="319"/>
      <c r="H758" s="319"/>
      <c r="I758" s="319"/>
      <c r="J758" s="316"/>
      <c r="K758" s="320">
        <v>10.9</v>
      </c>
      <c r="L758" s="316"/>
      <c r="M758" s="316"/>
      <c r="N758" s="316"/>
      <c r="O758" s="316"/>
      <c r="P758" s="316"/>
      <c r="Q758" s="316"/>
      <c r="S758" s="321"/>
      <c r="U758" s="322"/>
      <c r="V758" s="316"/>
      <c r="W758" s="316"/>
      <c r="X758" s="316"/>
      <c r="Y758" s="316"/>
      <c r="Z758" s="316"/>
      <c r="AA758" s="316"/>
      <c r="AB758" s="323"/>
      <c r="AU758" s="324" t="s">
        <v>180</v>
      </c>
      <c r="AV758" s="324" t="s">
        <v>86</v>
      </c>
      <c r="AW758" s="116" t="s">
        <v>86</v>
      </c>
      <c r="AX758" s="116" t="s">
        <v>31</v>
      </c>
      <c r="AY758" s="116" t="s">
        <v>74</v>
      </c>
      <c r="AZ758" s="324" t="s">
        <v>172</v>
      </c>
    </row>
    <row r="759" spans="2:52" s="116" customFormat="1" ht="22.6" customHeight="1" x14ac:dyDescent="0.35">
      <c r="B759" s="315"/>
      <c r="C759" s="316"/>
      <c r="D759" s="316"/>
      <c r="E759" s="317" t="s">
        <v>5</v>
      </c>
      <c r="F759" s="318" t="s">
        <v>450</v>
      </c>
      <c r="G759" s="319"/>
      <c r="H759" s="319"/>
      <c r="I759" s="319"/>
      <c r="J759" s="316"/>
      <c r="K759" s="320">
        <v>-1.6</v>
      </c>
      <c r="L759" s="316"/>
      <c r="M759" s="316"/>
      <c r="N759" s="316"/>
      <c r="O759" s="316"/>
      <c r="P759" s="316"/>
      <c r="Q759" s="316"/>
      <c r="S759" s="321"/>
      <c r="U759" s="322"/>
      <c r="V759" s="316"/>
      <c r="W759" s="316"/>
      <c r="X759" s="316"/>
      <c r="Y759" s="316"/>
      <c r="Z759" s="316"/>
      <c r="AA759" s="316"/>
      <c r="AB759" s="323"/>
      <c r="AU759" s="324" t="s">
        <v>180</v>
      </c>
      <c r="AV759" s="324" t="s">
        <v>86</v>
      </c>
      <c r="AW759" s="116" t="s">
        <v>86</v>
      </c>
      <c r="AX759" s="116" t="s">
        <v>31</v>
      </c>
      <c r="AY759" s="116" t="s">
        <v>74</v>
      </c>
      <c r="AZ759" s="324" t="s">
        <v>172</v>
      </c>
    </row>
    <row r="760" spans="2:52" s="119" customFormat="1" ht="22.6" customHeight="1" x14ac:dyDescent="0.35">
      <c r="B760" s="344"/>
      <c r="C760" s="345"/>
      <c r="D760" s="345"/>
      <c r="E760" s="346" t="s">
        <v>5</v>
      </c>
      <c r="F760" s="347" t="s">
        <v>250</v>
      </c>
      <c r="G760" s="348"/>
      <c r="H760" s="348"/>
      <c r="I760" s="348"/>
      <c r="J760" s="345"/>
      <c r="K760" s="349">
        <v>9.3000000000000007</v>
      </c>
      <c r="L760" s="345"/>
      <c r="M760" s="345"/>
      <c r="N760" s="345"/>
      <c r="O760" s="345"/>
      <c r="P760" s="345"/>
      <c r="Q760" s="345"/>
      <c r="S760" s="350"/>
      <c r="U760" s="351"/>
      <c r="V760" s="345"/>
      <c r="W760" s="345"/>
      <c r="X760" s="345"/>
      <c r="Y760" s="345"/>
      <c r="Z760" s="345"/>
      <c r="AA760" s="345"/>
      <c r="AB760" s="352"/>
      <c r="AU760" s="353" t="s">
        <v>180</v>
      </c>
      <c r="AV760" s="353" t="s">
        <v>86</v>
      </c>
      <c r="AW760" s="119" t="s">
        <v>190</v>
      </c>
      <c r="AX760" s="119" t="s">
        <v>31</v>
      </c>
      <c r="AY760" s="119" t="s">
        <v>74</v>
      </c>
      <c r="AZ760" s="353" t="s">
        <v>172</v>
      </c>
    </row>
    <row r="761" spans="2:52" s="116" customFormat="1" ht="22.6" customHeight="1" x14ac:dyDescent="0.35">
      <c r="B761" s="315"/>
      <c r="C761" s="316"/>
      <c r="D761" s="316"/>
      <c r="E761" s="317" t="s">
        <v>5</v>
      </c>
      <c r="F761" s="318" t="s">
        <v>742</v>
      </c>
      <c r="G761" s="319"/>
      <c r="H761" s="319"/>
      <c r="I761" s="319"/>
      <c r="J761" s="316"/>
      <c r="K761" s="320">
        <v>25.16</v>
      </c>
      <c r="L761" s="316"/>
      <c r="M761" s="316"/>
      <c r="N761" s="316"/>
      <c r="O761" s="316"/>
      <c r="P761" s="316"/>
      <c r="Q761" s="316"/>
      <c r="S761" s="321"/>
      <c r="U761" s="322"/>
      <c r="V761" s="316"/>
      <c r="W761" s="316"/>
      <c r="X761" s="316"/>
      <c r="Y761" s="316"/>
      <c r="Z761" s="316"/>
      <c r="AA761" s="316"/>
      <c r="AB761" s="323"/>
      <c r="AU761" s="324" t="s">
        <v>180</v>
      </c>
      <c r="AV761" s="324" t="s">
        <v>86</v>
      </c>
      <c r="AW761" s="116" t="s">
        <v>86</v>
      </c>
      <c r="AX761" s="116" t="s">
        <v>31</v>
      </c>
      <c r="AY761" s="116" t="s">
        <v>74</v>
      </c>
      <c r="AZ761" s="324" t="s">
        <v>172</v>
      </c>
    </row>
    <row r="762" spans="2:52" s="116" customFormat="1" ht="22.6" customHeight="1" x14ac:dyDescent="0.35">
      <c r="B762" s="315"/>
      <c r="C762" s="316"/>
      <c r="D762" s="316"/>
      <c r="E762" s="317" t="s">
        <v>5</v>
      </c>
      <c r="F762" s="318" t="s">
        <v>743</v>
      </c>
      <c r="G762" s="319"/>
      <c r="H762" s="319"/>
      <c r="I762" s="319"/>
      <c r="J762" s="316"/>
      <c r="K762" s="320">
        <v>-3</v>
      </c>
      <c r="L762" s="316"/>
      <c r="M762" s="316"/>
      <c r="N762" s="316"/>
      <c r="O762" s="316"/>
      <c r="P762" s="316"/>
      <c r="Q762" s="316"/>
      <c r="S762" s="321"/>
      <c r="U762" s="322"/>
      <c r="V762" s="316"/>
      <c r="W762" s="316"/>
      <c r="X762" s="316"/>
      <c r="Y762" s="316"/>
      <c r="Z762" s="316"/>
      <c r="AA762" s="316"/>
      <c r="AB762" s="323"/>
      <c r="AU762" s="324" t="s">
        <v>180</v>
      </c>
      <c r="AV762" s="324" t="s">
        <v>86</v>
      </c>
      <c r="AW762" s="116" t="s">
        <v>86</v>
      </c>
      <c r="AX762" s="116" t="s">
        <v>31</v>
      </c>
      <c r="AY762" s="116" t="s">
        <v>74</v>
      </c>
      <c r="AZ762" s="324" t="s">
        <v>172</v>
      </c>
    </row>
    <row r="763" spans="2:52" s="116" customFormat="1" ht="22.6" customHeight="1" x14ac:dyDescent="0.35">
      <c r="B763" s="315"/>
      <c r="C763" s="316"/>
      <c r="D763" s="316"/>
      <c r="E763" s="317" t="s">
        <v>5</v>
      </c>
      <c r="F763" s="318" t="s">
        <v>451</v>
      </c>
      <c r="G763" s="319"/>
      <c r="H763" s="319"/>
      <c r="I763" s="319"/>
      <c r="J763" s="316"/>
      <c r="K763" s="320">
        <v>-1.35</v>
      </c>
      <c r="L763" s="316"/>
      <c r="M763" s="316"/>
      <c r="N763" s="316"/>
      <c r="O763" s="316"/>
      <c r="P763" s="316"/>
      <c r="Q763" s="316"/>
      <c r="S763" s="321"/>
      <c r="U763" s="322"/>
      <c r="V763" s="316"/>
      <c r="W763" s="316"/>
      <c r="X763" s="316"/>
      <c r="Y763" s="316"/>
      <c r="Z763" s="316"/>
      <c r="AA763" s="316"/>
      <c r="AB763" s="323"/>
      <c r="AU763" s="324" t="s">
        <v>180</v>
      </c>
      <c r="AV763" s="324" t="s">
        <v>86</v>
      </c>
      <c r="AW763" s="116" t="s">
        <v>86</v>
      </c>
      <c r="AX763" s="116" t="s">
        <v>31</v>
      </c>
      <c r="AY763" s="116" t="s">
        <v>74</v>
      </c>
      <c r="AZ763" s="324" t="s">
        <v>172</v>
      </c>
    </row>
    <row r="764" spans="2:52" s="119" customFormat="1" ht="22.6" customHeight="1" x14ac:dyDescent="0.35">
      <c r="B764" s="344"/>
      <c r="C764" s="345"/>
      <c r="D764" s="345"/>
      <c r="E764" s="346" t="s">
        <v>5</v>
      </c>
      <c r="F764" s="347" t="s">
        <v>250</v>
      </c>
      <c r="G764" s="348"/>
      <c r="H764" s="348"/>
      <c r="I764" s="348"/>
      <c r="J764" s="345"/>
      <c r="K764" s="349">
        <v>20.81</v>
      </c>
      <c r="L764" s="345"/>
      <c r="M764" s="345"/>
      <c r="N764" s="345"/>
      <c r="O764" s="345"/>
      <c r="P764" s="345"/>
      <c r="Q764" s="345"/>
      <c r="S764" s="350"/>
      <c r="U764" s="351"/>
      <c r="V764" s="345"/>
      <c r="W764" s="345"/>
      <c r="X764" s="345"/>
      <c r="Y764" s="345"/>
      <c r="Z764" s="345"/>
      <c r="AA764" s="345"/>
      <c r="AB764" s="352"/>
      <c r="AU764" s="353" t="s">
        <v>180</v>
      </c>
      <c r="AV764" s="353" t="s">
        <v>86</v>
      </c>
      <c r="AW764" s="119" t="s">
        <v>190</v>
      </c>
      <c r="AX764" s="119" t="s">
        <v>31</v>
      </c>
      <c r="AY764" s="119" t="s">
        <v>74</v>
      </c>
      <c r="AZ764" s="353" t="s">
        <v>172</v>
      </c>
    </row>
    <row r="765" spans="2:52" s="116" customFormat="1" ht="22.6" customHeight="1" x14ac:dyDescent="0.35">
      <c r="B765" s="315"/>
      <c r="C765" s="316"/>
      <c r="D765" s="316"/>
      <c r="E765" s="317" t="s">
        <v>5</v>
      </c>
      <c r="F765" s="318" t="s">
        <v>744</v>
      </c>
      <c r="G765" s="319"/>
      <c r="H765" s="319"/>
      <c r="I765" s="319"/>
      <c r="J765" s="316"/>
      <c r="K765" s="320">
        <v>9</v>
      </c>
      <c r="L765" s="316"/>
      <c r="M765" s="316"/>
      <c r="N765" s="316"/>
      <c r="O765" s="316"/>
      <c r="P765" s="316"/>
      <c r="Q765" s="316"/>
      <c r="S765" s="321"/>
      <c r="U765" s="322"/>
      <c r="V765" s="316"/>
      <c r="W765" s="316"/>
      <c r="X765" s="316"/>
      <c r="Y765" s="316"/>
      <c r="Z765" s="316"/>
      <c r="AA765" s="316"/>
      <c r="AB765" s="323"/>
      <c r="AU765" s="324" t="s">
        <v>180</v>
      </c>
      <c r="AV765" s="324" t="s">
        <v>86</v>
      </c>
      <c r="AW765" s="116" t="s">
        <v>86</v>
      </c>
      <c r="AX765" s="116" t="s">
        <v>31</v>
      </c>
      <c r="AY765" s="116" t="s">
        <v>74</v>
      </c>
      <c r="AZ765" s="324" t="s">
        <v>172</v>
      </c>
    </row>
    <row r="766" spans="2:52" s="116" customFormat="1" ht="22.6" customHeight="1" x14ac:dyDescent="0.35">
      <c r="B766" s="315"/>
      <c r="C766" s="316"/>
      <c r="D766" s="316"/>
      <c r="E766" s="317" t="s">
        <v>5</v>
      </c>
      <c r="F766" s="318" t="s">
        <v>745</v>
      </c>
      <c r="G766" s="319"/>
      <c r="H766" s="319"/>
      <c r="I766" s="319"/>
      <c r="J766" s="316"/>
      <c r="K766" s="320">
        <v>-2.4</v>
      </c>
      <c r="L766" s="316"/>
      <c r="M766" s="316"/>
      <c r="N766" s="316"/>
      <c r="O766" s="316"/>
      <c r="P766" s="316"/>
      <c r="Q766" s="316"/>
      <c r="S766" s="321"/>
      <c r="U766" s="322"/>
      <c r="V766" s="316"/>
      <c r="W766" s="316"/>
      <c r="X766" s="316"/>
      <c r="Y766" s="316"/>
      <c r="Z766" s="316"/>
      <c r="AA766" s="316"/>
      <c r="AB766" s="323"/>
      <c r="AU766" s="324" t="s">
        <v>180</v>
      </c>
      <c r="AV766" s="324" t="s">
        <v>86</v>
      </c>
      <c r="AW766" s="116" t="s">
        <v>86</v>
      </c>
      <c r="AX766" s="116" t="s">
        <v>31</v>
      </c>
      <c r="AY766" s="116" t="s">
        <v>74</v>
      </c>
      <c r="AZ766" s="324" t="s">
        <v>172</v>
      </c>
    </row>
    <row r="767" spans="2:52" s="119" customFormat="1" ht="22.6" customHeight="1" x14ac:dyDescent="0.35">
      <c r="B767" s="344"/>
      <c r="C767" s="345"/>
      <c r="D767" s="345"/>
      <c r="E767" s="346" t="s">
        <v>5</v>
      </c>
      <c r="F767" s="347" t="s">
        <v>250</v>
      </c>
      <c r="G767" s="348"/>
      <c r="H767" s="348"/>
      <c r="I767" s="348"/>
      <c r="J767" s="345"/>
      <c r="K767" s="349">
        <v>6.6</v>
      </c>
      <c r="L767" s="345"/>
      <c r="M767" s="345"/>
      <c r="N767" s="345"/>
      <c r="O767" s="345"/>
      <c r="P767" s="345"/>
      <c r="Q767" s="345"/>
      <c r="S767" s="350"/>
      <c r="U767" s="351"/>
      <c r="V767" s="345"/>
      <c r="W767" s="345"/>
      <c r="X767" s="345"/>
      <c r="Y767" s="345"/>
      <c r="Z767" s="345"/>
      <c r="AA767" s="345"/>
      <c r="AB767" s="352"/>
      <c r="AU767" s="353" t="s">
        <v>180</v>
      </c>
      <c r="AV767" s="353" t="s">
        <v>86</v>
      </c>
      <c r="AW767" s="119" t="s">
        <v>190</v>
      </c>
      <c r="AX767" s="119" t="s">
        <v>31</v>
      </c>
      <c r="AY767" s="119" t="s">
        <v>74</v>
      </c>
      <c r="AZ767" s="353" t="s">
        <v>172</v>
      </c>
    </row>
    <row r="768" spans="2:52" s="116" customFormat="1" ht="22.6" customHeight="1" x14ac:dyDescent="0.35">
      <c r="B768" s="315"/>
      <c r="C768" s="316"/>
      <c r="D768" s="316"/>
      <c r="E768" s="317" t="s">
        <v>5</v>
      </c>
      <c r="F768" s="318" t="s">
        <v>746</v>
      </c>
      <c r="G768" s="319"/>
      <c r="H768" s="319"/>
      <c r="I768" s="319"/>
      <c r="J768" s="316"/>
      <c r="K768" s="320">
        <v>8.1999999999999993</v>
      </c>
      <c r="L768" s="316"/>
      <c r="M768" s="316"/>
      <c r="N768" s="316"/>
      <c r="O768" s="316"/>
      <c r="P768" s="316"/>
      <c r="Q768" s="316"/>
      <c r="S768" s="321"/>
      <c r="U768" s="322"/>
      <c r="V768" s="316"/>
      <c r="W768" s="316"/>
      <c r="X768" s="316"/>
      <c r="Y768" s="316"/>
      <c r="Z768" s="316"/>
      <c r="AA768" s="316"/>
      <c r="AB768" s="323"/>
      <c r="AU768" s="324" t="s">
        <v>180</v>
      </c>
      <c r="AV768" s="324" t="s">
        <v>86</v>
      </c>
      <c r="AW768" s="116" t="s">
        <v>86</v>
      </c>
      <c r="AX768" s="116" t="s">
        <v>31</v>
      </c>
      <c r="AY768" s="116" t="s">
        <v>74</v>
      </c>
      <c r="AZ768" s="324" t="s">
        <v>172</v>
      </c>
    </row>
    <row r="769" spans="2:52" s="116" customFormat="1" ht="22.6" customHeight="1" x14ac:dyDescent="0.35">
      <c r="B769" s="315"/>
      <c r="C769" s="316"/>
      <c r="D769" s="316"/>
      <c r="E769" s="317" t="s">
        <v>5</v>
      </c>
      <c r="F769" s="318" t="s">
        <v>747</v>
      </c>
      <c r="G769" s="319"/>
      <c r="H769" s="319"/>
      <c r="I769" s="319"/>
      <c r="J769" s="316"/>
      <c r="K769" s="320">
        <v>-1</v>
      </c>
      <c r="L769" s="316"/>
      <c r="M769" s="316"/>
      <c r="N769" s="316"/>
      <c r="O769" s="316"/>
      <c r="P769" s="316"/>
      <c r="Q769" s="316"/>
      <c r="S769" s="321"/>
      <c r="U769" s="322"/>
      <c r="V769" s="316"/>
      <c r="W769" s="316"/>
      <c r="X769" s="316"/>
      <c r="Y769" s="316"/>
      <c r="Z769" s="316"/>
      <c r="AA769" s="316"/>
      <c r="AB769" s="323"/>
      <c r="AU769" s="324" t="s">
        <v>180</v>
      </c>
      <c r="AV769" s="324" t="s">
        <v>86</v>
      </c>
      <c r="AW769" s="116" t="s">
        <v>86</v>
      </c>
      <c r="AX769" s="116" t="s">
        <v>31</v>
      </c>
      <c r="AY769" s="116" t="s">
        <v>74</v>
      </c>
      <c r="AZ769" s="324" t="s">
        <v>172</v>
      </c>
    </row>
    <row r="770" spans="2:52" s="116" customFormat="1" ht="22.6" customHeight="1" x14ac:dyDescent="0.35">
      <c r="B770" s="315"/>
      <c r="C770" s="316"/>
      <c r="D770" s="316"/>
      <c r="E770" s="317" t="s">
        <v>5</v>
      </c>
      <c r="F770" s="318" t="s">
        <v>748</v>
      </c>
      <c r="G770" s="319"/>
      <c r="H770" s="319"/>
      <c r="I770" s="319"/>
      <c r="J770" s="316"/>
      <c r="K770" s="320">
        <v>-0.54</v>
      </c>
      <c r="L770" s="316"/>
      <c r="M770" s="316"/>
      <c r="N770" s="316"/>
      <c r="O770" s="316"/>
      <c r="P770" s="316"/>
      <c r="Q770" s="316"/>
      <c r="S770" s="321"/>
      <c r="U770" s="322"/>
      <c r="V770" s="316"/>
      <c r="W770" s="316"/>
      <c r="X770" s="316"/>
      <c r="Y770" s="316"/>
      <c r="Z770" s="316"/>
      <c r="AA770" s="316"/>
      <c r="AB770" s="323"/>
      <c r="AU770" s="324" t="s">
        <v>180</v>
      </c>
      <c r="AV770" s="324" t="s">
        <v>86</v>
      </c>
      <c r="AW770" s="116" t="s">
        <v>86</v>
      </c>
      <c r="AX770" s="116" t="s">
        <v>31</v>
      </c>
      <c r="AY770" s="116" t="s">
        <v>74</v>
      </c>
      <c r="AZ770" s="324" t="s">
        <v>172</v>
      </c>
    </row>
    <row r="771" spans="2:52" s="119" customFormat="1" ht="22.6" customHeight="1" x14ac:dyDescent="0.35">
      <c r="B771" s="344"/>
      <c r="C771" s="345"/>
      <c r="D771" s="345"/>
      <c r="E771" s="346" t="s">
        <v>5</v>
      </c>
      <c r="F771" s="347" t="s">
        <v>250</v>
      </c>
      <c r="G771" s="348"/>
      <c r="H771" s="348"/>
      <c r="I771" s="348"/>
      <c r="J771" s="345"/>
      <c r="K771" s="349">
        <v>6.66</v>
      </c>
      <c r="L771" s="345"/>
      <c r="M771" s="345"/>
      <c r="N771" s="345"/>
      <c r="O771" s="345"/>
      <c r="P771" s="345"/>
      <c r="Q771" s="345"/>
      <c r="S771" s="350"/>
      <c r="U771" s="351"/>
      <c r="V771" s="345"/>
      <c r="W771" s="345"/>
      <c r="X771" s="345"/>
      <c r="Y771" s="345"/>
      <c r="Z771" s="345"/>
      <c r="AA771" s="345"/>
      <c r="AB771" s="352"/>
      <c r="AU771" s="353" t="s">
        <v>180</v>
      </c>
      <c r="AV771" s="353" t="s">
        <v>86</v>
      </c>
      <c r="AW771" s="119" t="s">
        <v>190</v>
      </c>
      <c r="AX771" s="119" t="s">
        <v>31</v>
      </c>
      <c r="AY771" s="119" t="s">
        <v>74</v>
      </c>
      <c r="AZ771" s="353" t="s">
        <v>172</v>
      </c>
    </row>
    <row r="772" spans="2:52" s="115" customFormat="1" ht="22.6" customHeight="1" x14ac:dyDescent="0.35">
      <c r="B772" s="303"/>
      <c r="C772" s="304"/>
      <c r="D772" s="304"/>
      <c r="E772" s="305" t="s">
        <v>5</v>
      </c>
      <c r="F772" s="313" t="s">
        <v>523</v>
      </c>
      <c r="G772" s="314"/>
      <c r="H772" s="314"/>
      <c r="I772" s="314"/>
      <c r="J772" s="304"/>
      <c r="K772" s="308" t="s">
        <v>5</v>
      </c>
      <c r="L772" s="304"/>
      <c r="M772" s="304"/>
      <c r="N772" s="304"/>
      <c r="O772" s="304"/>
      <c r="P772" s="304"/>
      <c r="Q772" s="304"/>
      <c r="S772" s="309"/>
      <c r="U772" s="310"/>
      <c r="V772" s="304"/>
      <c r="W772" s="304"/>
      <c r="X772" s="304"/>
      <c r="Y772" s="304"/>
      <c r="Z772" s="304"/>
      <c r="AA772" s="304"/>
      <c r="AB772" s="311"/>
      <c r="AU772" s="312" t="s">
        <v>180</v>
      </c>
      <c r="AV772" s="312" t="s">
        <v>86</v>
      </c>
      <c r="AW772" s="115" t="s">
        <v>81</v>
      </c>
      <c r="AX772" s="115" t="s">
        <v>31</v>
      </c>
      <c r="AY772" s="115" t="s">
        <v>74</v>
      </c>
      <c r="AZ772" s="312" t="s">
        <v>172</v>
      </c>
    </row>
    <row r="773" spans="2:52" s="115" customFormat="1" ht="22.6" customHeight="1" x14ac:dyDescent="0.35">
      <c r="B773" s="303"/>
      <c r="C773" s="304"/>
      <c r="D773" s="304"/>
      <c r="E773" s="305" t="s">
        <v>5</v>
      </c>
      <c r="F773" s="313" t="s">
        <v>307</v>
      </c>
      <c r="G773" s="314"/>
      <c r="H773" s="314"/>
      <c r="I773" s="314"/>
      <c r="J773" s="304"/>
      <c r="K773" s="308" t="s">
        <v>5</v>
      </c>
      <c r="L773" s="304"/>
      <c r="M773" s="304"/>
      <c r="N773" s="304"/>
      <c r="O773" s="304"/>
      <c r="P773" s="304"/>
      <c r="Q773" s="304"/>
      <c r="S773" s="309"/>
      <c r="U773" s="310"/>
      <c r="V773" s="304"/>
      <c r="W773" s="304"/>
      <c r="X773" s="304"/>
      <c r="Y773" s="304"/>
      <c r="Z773" s="304"/>
      <c r="AA773" s="304"/>
      <c r="AB773" s="311"/>
      <c r="AU773" s="312" t="s">
        <v>180</v>
      </c>
      <c r="AV773" s="312" t="s">
        <v>86</v>
      </c>
      <c r="AW773" s="115" t="s">
        <v>81</v>
      </c>
      <c r="AX773" s="115" t="s">
        <v>31</v>
      </c>
      <c r="AY773" s="115" t="s">
        <v>74</v>
      </c>
      <c r="AZ773" s="312" t="s">
        <v>172</v>
      </c>
    </row>
    <row r="774" spans="2:52" s="116" customFormat="1" ht="22.6" customHeight="1" x14ac:dyDescent="0.35">
      <c r="B774" s="315"/>
      <c r="C774" s="316"/>
      <c r="D774" s="316"/>
      <c r="E774" s="317" t="s">
        <v>5</v>
      </c>
      <c r="F774" s="318" t="s">
        <v>525</v>
      </c>
      <c r="G774" s="319"/>
      <c r="H774" s="319"/>
      <c r="I774" s="319"/>
      <c r="J774" s="316"/>
      <c r="K774" s="320">
        <v>19.12</v>
      </c>
      <c r="L774" s="316"/>
      <c r="M774" s="316"/>
      <c r="N774" s="316"/>
      <c r="O774" s="316"/>
      <c r="P774" s="316"/>
      <c r="Q774" s="316"/>
      <c r="S774" s="321"/>
      <c r="U774" s="322"/>
      <c r="V774" s="316"/>
      <c r="W774" s="316"/>
      <c r="X774" s="316"/>
      <c r="Y774" s="316"/>
      <c r="Z774" s="316"/>
      <c r="AA774" s="316"/>
      <c r="AB774" s="323"/>
      <c r="AU774" s="324" t="s">
        <v>180</v>
      </c>
      <c r="AV774" s="324" t="s">
        <v>86</v>
      </c>
      <c r="AW774" s="116" t="s">
        <v>86</v>
      </c>
      <c r="AX774" s="116" t="s">
        <v>31</v>
      </c>
      <c r="AY774" s="116" t="s">
        <v>74</v>
      </c>
      <c r="AZ774" s="324" t="s">
        <v>172</v>
      </c>
    </row>
    <row r="775" spans="2:52" s="116" customFormat="1" ht="22.6" customHeight="1" x14ac:dyDescent="0.35">
      <c r="B775" s="315"/>
      <c r="C775" s="316"/>
      <c r="D775" s="316"/>
      <c r="E775" s="317" t="s">
        <v>5</v>
      </c>
      <c r="F775" s="318" t="s">
        <v>458</v>
      </c>
      <c r="G775" s="319"/>
      <c r="H775" s="319"/>
      <c r="I775" s="319"/>
      <c r="J775" s="316"/>
      <c r="K775" s="320">
        <v>-1.2</v>
      </c>
      <c r="L775" s="316"/>
      <c r="M775" s="316"/>
      <c r="N775" s="316"/>
      <c r="O775" s="316"/>
      <c r="P775" s="316"/>
      <c r="Q775" s="316"/>
      <c r="S775" s="321"/>
      <c r="U775" s="322"/>
      <c r="V775" s="316"/>
      <c r="W775" s="316"/>
      <c r="X775" s="316"/>
      <c r="Y775" s="316"/>
      <c r="Z775" s="316"/>
      <c r="AA775" s="316"/>
      <c r="AB775" s="323"/>
      <c r="AU775" s="324" t="s">
        <v>180</v>
      </c>
      <c r="AV775" s="324" t="s">
        <v>86</v>
      </c>
      <c r="AW775" s="116" t="s">
        <v>86</v>
      </c>
      <c r="AX775" s="116" t="s">
        <v>31</v>
      </c>
      <c r="AY775" s="116" t="s">
        <v>74</v>
      </c>
      <c r="AZ775" s="324" t="s">
        <v>172</v>
      </c>
    </row>
    <row r="776" spans="2:52" s="116" customFormat="1" ht="22.6" customHeight="1" x14ac:dyDescent="0.35">
      <c r="B776" s="315"/>
      <c r="C776" s="316"/>
      <c r="D776" s="316"/>
      <c r="E776" s="317" t="s">
        <v>5</v>
      </c>
      <c r="F776" s="318" t="s">
        <v>526</v>
      </c>
      <c r="G776" s="319"/>
      <c r="H776" s="319"/>
      <c r="I776" s="319"/>
      <c r="J776" s="316"/>
      <c r="K776" s="320">
        <v>-0.75600000000000001</v>
      </c>
      <c r="L776" s="316"/>
      <c r="M776" s="316"/>
      <c r="N776" s="316"/>
      <c r="O776" s="316"/>
      <c r="P776" s="316"/>
      <c r="Q776" s="316"/>
      <c r="S776" s="321"/>
      <c r="U776" s="322"/>
      <c r="V776" s="316"/>
      <c r="W776" s="316"/>
      <c r="X776" s="316"/>
      <c r="Y776" s="316"/>
      <c r="Z776" s="316"/>
      <c r="AA776" s="316"/>
      <c r="AB776" s="323"/>
      <c r="AU776" s="324" t="s">
        <v>180</v>
      </c>
      <c r="AV776" s="324" t="s">
        <v>86</v>
      </c>
      <c r="AW776" s="116" t="s">
        <v>86</v>
      </c>
      <c r="AX776" s="116" t="s">
        <v>31</v>
      </c>
      <c r="AY776" s="116" t="s">
        <v>74</v>
      </c>
      <c r="AZ776" s="324" t="s">
        <v>172</v>
      </c>
    </row>
    <row r="777" spans="2:52" s="116" customFormat="1" ht="22.6" customHeight="1" x14ac:dyDescent="0.35">
      <c r="B777" s="315"/>
      <c r="C777" s="316"/>
      <c r="D777" s="316"/>
      <c r="E777" s="317" t="s">
        <v>5</v>
      </c>
      <c r="F777" s="318" t="s">
        <v>527</v>
      </c>
      <c r="G777" s="319"/>
      <c r="H777" s="319"/>
      <c r="I777" s="319"/>
      <c r="J777" s="316"/>
      <c r="K777" s="320">
        <v>0.96</v>
      </c>
      <c r="L777" s="316"/>
      <c r="M777" s="316"/>
      <c r="N777" s="316"/>
      <c r="O777" s="316"/>
      <c r="P777" s="316"/>
      <c r="Q777" s="316"/>
      <c r="S777" s="321"/>
      <c r="U777" s="322"/>
      <c r="V777" s="316"/>
      <c r="W777" s="316"/>
      <c r="X777" s="316"/>
      <c r="Y777" s="316"/>
      <c r="Z777" s="316"/>
      <c r="AA777" s="316"/>
      <c r="AB777" s="323"/>
      <c r="AU777" s="324" t="s">
        <v>180</v>
      </c>
      <c r="AV777" s="324" t="s">
        <v>86</v>
      </c>
      <c r="AW777" s="116" t="s">
        <v>86</v>
      </c>
      <c r="AX777" s="116" t="s">
        <v>31</v>
      </c>
      <c r="AY777" s="116" t="s">
        <v>74</v>
      </c>
      <c r="AZ777" s="324" t="s">
        <v>172</v>
      </c>
    </row>
    <row r="778" spans="2:52" s="119" customFormat="1" ht="22.6" customHeight="1" x14ac:dyDescent="0.35">
      <c r="B778" s="344"/>
      <c r="C778" s="345"/>
      <c r="D778" s="345"/>
      <c r="E778" s="346" t="s">
        <v>5</v>
      </c>
      <c r="F778" s="347" t="s">
        <v>250</v>
      </c>
      <c r="G778" s="348"/>
      <c r="H778" s="348"/>
      <c r="I778" s="348"/>
      <c r="J778" s="345"/>
      <c r="K778" s="349">
        <v>18.123999999999999</v>
      </c>
      <c r="L778" s="345"/>
      <c r="M778" s="345"/>
      <c r="N778" s="345"/>
      <c r="O778" s="345"/>
      <c r="P778" s="345"/>
      <c r="Q778" s="345"/>
      <c r="S778" s="350"/>
      <c r="U778" s="351"/>
      <c r="V778" s="345"/>
      <c r="W778" s="345"/>
      <c r="X778" s="345"/>
      <c r="Y778" s="345"/>
      <c r="Z778" s="345"/>
      <c r="AA778" s="345"/>
      <c r="AB778" s="352"/>
      <c r="AU778" s="353" t="s">
        <v>180</v>
      </c>
      <c r="AV778" s="353" t="s">
        <v>86</v>
      </c>
      <c r="AW778" s="119" t="s">
        <v>190</v>
      </c>
      <c r="AX778" s="119" t="s">
        <v>31</v>
      </c>
      <c r="AY778" s="119" t="s">
        <v>74</v>
      </c>
      <c r="AZ778" s="353" t="s">
        <v>172</v>
      </c>
    </row>
    <row r="779" spans="2:52" s="116" customFormat="1" ht="22.6" customHeight="1" x14ac:dyDescent="0.35">
      <c r="B779" s="315"/>
      <c r="C779" s="316"/>
      <c r="D779" s="316"/>
      <c r="E779" s="317" t="s">
        <v>5</v>
      </c>
      <c r="F779" s="318" t="s">
        <v>528</v>
      </c>
      <c r="G779" s="319"/>
      <c r="H779" s="319"/>
      <c r="I779" s="319"/>
      <c r="J779" s="316"/>
      <c r="K779" s="320">
        <v>23.24</v>
      </c>
      <c r="L779" s="316"/>
      <c r="M779" s="316"/>
      <c r="N779" s="316"/>
      <c r="O779" s="316"/>
      <c r="P779" s="316"/>
      <c r="Q779" s="316"/>
      <c r="S779" s="321"/>
      <c r="U779" s="322"/>
      <c r="V779" s="316"/>
      <c r="W779" s="316"/>
      <c r="X779" s="316"/>
      <c r="Y779" s="316"/>
      <c r="Z779" s="316"/>
      <c r="AA779" s="316"/>
      <c r="AB779" s="323"/>
      <c r="AU779" s="324" t="s">
        <v>180</v>
      </c>
      <c r="AV779" s="324" t="s">
        <v>86</v>
      </c>
      <c r="AW779" s="116" t="s">
        <v>86</v>
      </c>
      <c r="AX779" s="116" t="s">
        <v>31</v>
      </c>
      <c r="AY779" s="116" t="s">
        <v>74</v>
      </c>
      <c r="AZ779" s="324" t="s">
        <v>172</v>
      </c>
    </row>
    <row r="780" spans="2:52" s="116" customFormat="1" ht="22.6" customHeight="1" x14ac:dyDescent="0.35">
      <c r="B780" s="315"/>
      <c r="C780" s="316"/>
      <c r="D780" s="316"/>
      <c r="E780" s="317" t="s">
        <v>5</v>
      </c>
      <c r="F780" s="318" t="s">
        <v>458</v>
      </c>
      <c r="G780" s="319"/>
      <c r="H780" s="319"/>
      <c r="I780" s="319"/>
      <c r="J780" s="316"/>
      <c r="K780" s="320">
        <v>-1.2</v>
      </c>
      <c r="L780" s="316"/>
      <c r="M780" s="316"/>
      <c r="N780" s="316"/>
      <c r="O780" s="316"/>
      <c r="P780" s="316"/>
      <c r="Q780" s="316"/>
      <c r="S780" s="321"/>
      <c r="U780" s="322"/>
      <c r="V780" s="316"/>
      <c r="W780" s="316"/>
      <c r="X780" s="316"/>
      <c r="Y780" s="316"/>
      <c r="Z780" s="316"/>
      <c r="AA780" s="316"/>
      <c r="AB780" s="323"/>
      <c r="AU780" s="324" t="s">
        <v>180</v>
      </c>
      <c r="AV780" s="324" t="s">
        <v>86</v>
      </c>
      <c r="AW780" s="116" t="s">
        <v>86</v>
      </c>
      <c r="AX780" s="116" t="s">
        <v>31</v>
      </c>
      <c r="AY780" s="116" t="s">
        <v>74</v>
      </c>
      <c r="AZ780" s="324" t="s">
        <v>172</v>
      </c>
    </row>
    <row r="781" spans="2:52" s="116" customFormat="1" ht="22.6" customHeight="1" x14ac:dyDescent="0.35">
      <c r="B781" s="315"/>
      <c r="C781" s="316"/>
      <c r="D781" s="316"/>
      <c r="E781" s="317" t="s">
        <v>5</v>
      </c>
      <c r="F781" s="318" t="s">
        <v>529</v>
      </c>
      <c r="G781" s="319"/>
      <c r="H781" s="319"/>
      <c r="I781" s="319"/>
      <c r="J781" s="316"/>
      <c r="K781" s="320">
        <v>-0.378</v>
      </c>
      <c r="L781" s="316"/>
      <c r="M781" s="316"/>
      <c r="N781" s="316"/>
      <c r="O781" s="316"/>
      <c r="P781" s="316"/>
      <c r="Q781" s="316"/>
      <c r="S781" s="321"/>
      <c r="U781" s="322"/>
      <c r="V781" s="316"/>
      <c r="W781" s="316"/>
      <c r="X781" s="316"/>
      <c r="Y781" s="316"/>
      <c r="Z781" s="316"/>
      <c r="AA781" s="316"/>
      <c r="AB781" s="323"/>
      <c r="AU781" s="324" t="s">
        <v>180</v>
      </c>
      <c r="AV781" s="324" t="s">
        <v>86</v>
      </c>
      <c r="AW781" s="116" t="s">
        <v>86</v>
      </c>
      <c r="AX781" s="116" t="s">
        <v>31</v>
      </c>
      <c r="AY781" s="116" t="s">
        <v>74</v>
      </c>
      <c r="AZ781" s="324" t="s">
        <v>172</v>
      </c>
    </row>
    <row r="782" spans="2:52" s="116" customFormat="1" ht="22.6" customHeight="1" x14ac:dyDescent="0.35">
      <c r="B782" s="315"/>
      <c r="C782" s="316"/>
      <c r="D782" s="316"/>
      <c r="E782" s="317" t="s">
        <v>5</v>
      </c>
      <c r="F782" s="318" t="s">
        <v>530</v>
      </c>
      <c r="G782" s="319"/>
      <c r="H782" s="319"/>
      <c r="I782" s="319"/>
      <c r="J782" s="316"/>
      <c r="K782" s="320">
        <v>-0.85499999999999998</v>
      </c>
      <c r="L782" s="316"/>
      <c r="M782" s="316"/>
      <c r="N782" s="316"/>
      <c r="O782" s="316"/>
      <c r="P782" s="316"/>
      <c r="Q782" s="316"/>
      <c r="S782" s="321"/>
      <c r="U782" s="322"/>
      <c r="V782" s="316"/>
      <c r="W782" s="316"/>
      <c r="X782" s="316"/>
      <c r="Y782" s="316"/>
      <c r="Z782" s="316"/>
      <c r="AA782" s="316"/>
      <c r="AB782" s="323"/>
      <c r="AU782" s="324" t="s">
        <v>180</v>
      </c>
      <c r="AV782" s="324" t="s">
        <v>86</v>
      </c>
      <c r="AW782" s="116" t="s">
        <v>86</v>
      </c>
      <c r="AX782" s="116" t="s">
        <v>31</v>
      </c>
      <c r="AY782" s="116" t="s">
        <v>74</v>
      </c>
      <c r="AZ782" s="324" t="s">
        <v>172</v>
      </c>
    </row>
    <row r="783" spans="2:52" s="116" customFormat="1" ht="22.6" customHeight="1" x14ac:dyDescent="0.35">
      <c r="B783" s="315"/>
      <c r="C783" s="316"/>
      <c r="D783" s="316"/>
      <c r="E783" s="317" t="s">
        <v>5</v>
      </c>
      <c r="F783" s="318" t="s">
        <v>531</v>
      </c>
      <c r="G783" s="319"/>
      <c r="H783" s="319"/>
      <c r="I783" s="319"/>
      <c r="J783" s="316"/>
      <c r="K783" s="320">
        <v>0.96</v>
      </c>
      <c r="L783" s="316"/>
      <c r="M783" s="316"/>
      <c r="N783" s="316"/>
      <c r="O783" s="316"/>
      <c r="P783" s="316"/>
      <c r="Q783" s="316"/>
      <c r="S783" s="321"/>
      <c r="U783" s="322"/>
      <c r="V783" s="316"/>
      <c r="W783" s="316"/>
      <c r="X783" s="316"/>
      <c r="Y783" s="316"/>
      <c r="Z783" s="316"/>
      <c r="AA783" s="316"/>
      <c r="AB783" s="323"/>
      <c r="AU783" s="324" t="s">
        <v>180</v>
      </c>
      <c r="AV783" s="324" t="s">
        <v>86</v>
      </c>
      <c r="AW783" s="116" t="s">
        <v>86</v>
      </c>
      <c r="AX783" s="116" t="s">
        <v>31</v>
      </c>
      <c r="AY783" s="116" t="s">
        <v>74</v>
      </c>
      <c r="AZ783" s="324" t="s">
        <v>172</v>
      </c>
    </row>
    <row r="784" spans="2:52" s="119" customFormat="1" ht="22.6" customHeight="1" x14ac:dyDescent="0.35">
      <c r="B784" s="344"/>
      <c r="C784" s="345"/>
      <c r="D784" s="345"/>
      <c r="E784" s="346" t="s">
        <v>5</v>
      </c>
      <c r="F784" s="347" t="s">
        <v>250</v>
      </c>
      <c r="G784" s="348"/>
      <c r="H784" s="348"/>
      <c r="I784" s="348"/>
      <c r="J784" s="345"/>
      <c r="K784" s="349">
        <v>21.766999999999999</v>
      </c>
      <c r="L784" s="345"/>
      <c r="M784" s="345"/>
      <c r="N784" s="345"/>
      <c r="O784" s="345"/>
      <c r="P784" s="345"/>
      <c r="Q784" s="345"/>
      <c r="S784" s="350"/>
      <c r="U784" s="351"/>
      <c r="V784" s="345"/>
      <c r="W784" s="345"/>
      <c r="X784" s="345"/>
      <c r="Y784" s="345"/>
      <c r="Z784" s="345"/>
      <c r="AA784" s="345"/>
      <c r="AB784" s="352"/>
      <c r="AU784" s="353" t="s">
        <v>180</v>
      </c>
      <c r="AV784" s="353" t="s">
        <v>86</v>
      </c>
      <c r="AW784" s="119" t="s">
        <v>190</v>
      </c>
      <c r="AX784" s="119" t="s">
        <v>31</v>
      </c>
      <c r="AY784" s="119" t="s">
        <v>74</v>
      </c>
      <c r="AZ784" s="353" t="s">
        <v>172</v>
      </c>
    </row>
    <row r="785" spans="2:66" s="116" customFormat="1" ht="22.6" customHeight="1" x14ac:dyDescent="0.35">
      <c r="B785" s="315"/>
      <c r="C785" s="316"/>
      <c r="D785" s="316"/>
      <c r="E785" s="317" t="s">
        <v>5</v>
      </c>
      <c r="F785" s="318" t="s">
        <v>532</v>
      </c>
      <c r="G785" s="319"/>
      <c r="H785" s="319"/>
      <c r="I785" s="319"/>
      <c r="J785" s="316"/>
      <c r="K785" s="320">
        <v>2.16</v>
      </c>
      <c r="L785" s="316"/>
      <c r="M785" s="316"/>
      <c r="N785" s="316"/>
      <c r="O785" s="316"/>
      <c r="P785" s="316"/>
      <c r="Q785" s="316"/>
      <c r="S785" s="321"/>
      <c r="U785" s="322"/>
      <c r="V785" s="316"/>
      <c r="W785" s="316"/>
      <c r="X785" s="316"/>
      <c r="Y785" s="316"/>
      <c r="Z785" s="316"/>
      <c r="AA785" s="316"/>
      <c r="AB785" s="323"/>
      <c r="AU785" s="324" t="s">
        <v>180</v>
      </c>
      <c r="AV785" s="324" t="s">
        <v>86</v>
      </c>
      <c r="AW785" s="116" t="s">
        <v>86</v>
      </c>
      <c r="AX785" s="116" t="s">
        <v>31</v>
      </c>
      <c r="AY785" s="116" t="s">
        <v>74</v>
      </c>
      <c r="AZ785" s="324" t="s">
        <v>172</v>
      </c>
    </row>
    <row r="786" spans="2:66" s="116" customFormat="1" ht="22.6" customHeight="1" x14ac:dyDescent="0.35">
      <c r="B786" s="315"/>
      <c r="C786" s="316"/>
      <c r="D786" s="316"/>
      <c r="E786" s="317" t="s">
        <v>5</v>
      </c>
      <c r="F786" s="318" t="s">
        <v>533</v>
      </c>
      <c r="G786" s="319"/>
      <c r="H786" s="319"/>
      <c r="I786" s="319"/>
      <c r="J786" s="316"/>
      <c r="K786" s="320">
        <v>5.04</v>
      </c>
      <c r="L786" s="316"/>
      <c r="M786" s="316"/>
      <c r="N786" s="316"/>
      <c r="O786" s="316"/>
      <c r="P786" s="316"/>
      <c r="Q786" s="316"/>
      <c r="S786" s="321"/>
      <c r="U786" s="322"/>
      <c r="V786" s="316"/>
      <c r="W786" s="316"/>
      <c r="X786" s="316"/>
      <c r="Y786" s="316"/>
      <c r="Z786" s="316"/>
      <c r="AA786" s="316"/>
      <c r="AB786" s="323"/>
      <c r="AU786" s="324" t="s">
        <v>180</v>
      </c>
      <c r="AV786" s="324" t="s">
        <v>86</v>
      </c>
      <c r="AW786" s="116" t="s">
        <v>86</v>
      </c>
      <c r="AX786" s="116" t="s">
        <v>31</v>
      </c>
      <c r="AY786" s="116" t="s">
        <v>74</v>
      </c>
      <c r="AZ786" s="324" t="s">
        <v>172</v>
      </c>
    </row>
    <row r="787" spans="2:66" s="117" customFormat="1" ht="22.6" customHeight="1" x14ac:dyDescent="0.35">
      <c r="B787" s="325"/>
      <c r="C787" s="326"/>
      <c r="D787" s="326"/>
      <c r="E787" s="327" t="s">
        <v>5</v>
      </c>
      <c r="F787" s="328" t="s">
        <v>189</v>
      </c>
      <c r="G787" s="329"/>
      <c r="H787" s="329"/>
      <c r="I787" s="329"/>
      <c r="J787" s="326"/>
      <c r="K787" s="330">
        <v>477.75299999999999</v>
      </c>
      <c r="L787" s="326"/>
      <c r="M787" s="326"/>
      <c r="N787" s="326"/>
      <c r="O787" s="326"/>
      <c r="P787" s="326"/>
      <c r="Q787" s="326"/>
      <c r="S787" s="331"/>
      <c r="U787" s="332"/>
      <c r="V787" s="326"/>
      <c r="W787" s="326"/>
      <c r="X787" s="326"/>
      <c r="Y787" s="326"/>
      <c r="Z787" s="326"/>
      <c r="AA787" s="326"/>
      <c r="AB787" s="333"/>
      <c r="AU787" s="334" t="s">
        <v>180</v>
      </c>
      <c r="AV787" s="334" t="s">
        <v>86</v>
      </c>
      <c r="AW787" s="117" t="s">
        <v>177</v>
      </c>
      <c r="AX787" s="117" t="s">
        <v>31</v>
      </c>
      <c r="AY787" s="117" t="s">
        <v>81</v>
      </c>
      <c r="AZ787" s="334" t="s">
        <v>172</v>
      </c>
    </row>
    <row r="788" spans="2:66" s="112" customFormat="1" ht="31.6" customHeight="1" x14ac:dyDescent="0.35">
      <c r="B788" s="187"/>
      <c r="C788" s="288" t="s">
        <v>749</v>
      </c>
      <c r="D788" s="288" t="s">
        <v>173</v>
      </c>
      <c r="E788" s="289" t="s">
        <v>750</v>
      </c>
      <c r="F788" s="290" t="s">
        <v>751</v>
      </c>
      <c r="G788" s="290"/>
      <c r="H788" s="290"/>
      <c r="I788" s="290"/>
      <c r="J788" s="291" t="s">
        <v>176</v>
      </c>
      <c r="K788" s="292">
        <v>56.191000000000003</v>
      </c>
      <c r="L788" s="293"/>
      <c r="M788" s="293"/>
      <c r="N788" s="294">
        <f>ROUND(L788*K788,2)</f>
        <v>0</v>
      </c>
      <c r="O788" s="294"/>
      <c r="P788" s="294"/>
      <c r="Q788" s="294"/>
      <c r="R788" s="114" t="s">
        <v>2286</v>
      </c>
      <c r="S788" s="192"/>
      <c r="U788" s="295" t="s">
        <v>5</v>
      </c>
      <c r="V788" s="300" t="s">
        <v>39</v>
      </c>
      <c r="W788" s="301">
        <v>0.69</v>
      </c>
      <c r="X788" s="301">
        <f>W788*K788</f>
        <v>38.771789999999996</v>
      </c>
      <c r="Y788" s="301">
        <v>3.4500000000000003E-2</v>
      </c>
      <c r="Z788" s="301">
        <f>Y788*K788</f>
        <v>1.9385895000000002</v>
      </c>
      <c r="AA788" s="301">
        <v>0</v>
      </c>
      <c r="AB788" s="302">
        <f>AA788*K788</f>
        <v>0</v>
      </c>
      <c r="AS788" s="172" t="s">
        <v>177</v>
      </c>
      <c r="AU788" s="172" t="s">
        <v>173</v>
      </c>
      <c r="AV788" s="172" t="s">
        <v>86</v>
      </c>
      <c r="AZ788" s="172" t="s">
        <v>172</v>
      </c>
      <c r="BF788" s="299">
        <f>IF(V788="základní",N788,0)</f>
        <v>0</v>
      </c>
      <c r="BG788" s="299">
        <f>IF(V788="snížená",N788,0)</f>
        <v>0</v>
      </c>
      <c r="BH788" s="299">
        <f>IF(V788="zákl. přenesená",N788,0)</f>
        <v>0</v>
      </c>
      <c r="BI788" s="299">
        <f>IF(V788="sníž. přenesená",N788,0)</f>
        <v>0</v>
      </c>
      <c r="BJ788" s="299">
        <f>IF(V788="nulová",N788,0)</f>
        <v>0</v>
      </c>
      <c r="BK788" s="172" t="s">
        <v>81</v>
      </c>
      <c r="BL788" s="299">
        <f>ROUND(L788*K788,2)</f>
        <v>0</v>
      </c>
      <c r="BM788" s="172" t="s">
        <v>177</v>
      </c>
      <c r="BN788" s="172" t="s">
        <v>752</v>
      </c>
    </row>
    <row r="789" spans="2:66" s="115" customFormat="1" ht="22.6" customHeight="1" x14ac:dyDescent="0.35">
      <c r="B789" s="303"/>
      <c r="C789" s="304"/>
      <c r="D789" s="304"/>
      <c r="E789" s="305" t="s">
        <v>5</v>
      </c>
      <c r="F789" s="306" t="s">
        <v>235</v>
      </c>
      <c r="G789" s="307"/>
      <c r="H789" s="307"/>
      <c r="I789" s="307"/>
      <c r="J789" s="304"/>
      <c r="K789" s="308" t="s">
        <v>5</v>
      </c>
      <c r="L789" s="304"/>
      <c r="M789" s="304"/>
      <c r="N789" s="304"/>
      <c r="O789" s="304"/>
      <c r="P789" s="304"/>
      <c r="Q789" s="304"/>
      <c r="S789" s="309"/>
      <c r="U789" s="310"/>
      <c r="V789" s="304"/>
      <c r="W789" s="304"/>
      <c r="X789" s="304"/>
      <c r="Y789" s="304"/>
      <c r="Z789" s="304"/>
      <c r="AA789" s="304"/>
      <c r="AB789" s="311"/>
      <c r="AU789" s="312" t="s">
        <v>180</v>
      </c>
      <c r="AV789" s="312" t="s">
        <v>86</v>
      </c>
      <c r="AW789" s="115" t="s">
        <v>81</v>
      </c>
      <c r="AX789" s="115" t="s">
        <v>31</v>
      </c>
      <c r="AY789" s="115" t="s">
        <v>74</v>
      </c>
      <c r="AZ789" s="312" t="s">
        <v>172</v>
      </c>
    </row>
    <row r="790" spans="2:66" s="115" customFormat="1" ht="22.6" customHeight="1" x14ac:dyDescent="0.35">
      <c r="B790" s="303"/>
      <c r="C790" s="304"/>
      <c r="D790" s="304"/>
      <c r="E790" s="305" t="s">
        <v>5</v>
      </c>
      <c r="F790" s="313" t="s">
        <v>209</v>
      </c>
      <c r="G790" s="314"/>
      <c r="H790" s="314"/>
      <c r="I790" s="314"/>
      <c r="J790" s="304"/>
      <c r="K790" s="308" t="s">
        <v>5</v>
      </c>
      <c r="L790" s="304"/>
      <c r="M790" s="304"/>
      <c r="N790" s="304"/>
      <c r="O790" s="304"/>
      <c r="P790" s="304"/>
      <c r="Q790" s="304"/>
      <c r="S790" s="309"/>
      <c r="U790" s="310"/>
      <c r="V790" s="304"/>
      <c r="W790" s="304"/>
      <c r="X790" s="304"/>
      <c r="Y790" s="304"/>
      <c r="Z790" s="304"/>
      <c r="AA790" s="304"/>
      <c r="AB790" s="311"/>
      <c r="AU790" s="312" t="s">
        <v>180</v>
      </c>
      <c r="AV790" s="312" t="s">
        <v>86</v>
      </c>
      <c r="AW790" s="115" t="s">
        <v>81</v>
      </c>
      <c r="AX790" s="115" t="s">
        <v>31</v>
      </c>
      <c r="AY790" s="115" t="s">
        <v>74</v>
      </c>
      <c r="AZ790" s="312" t="s">
        <v>172</v>
      </c>
    </row>
    <row r="791" spans="2:66" s="115" customFormat="1" ht="22.6" customHeight="1" x14ac:dyDescent="0.35">
      <c r="B791" s="303"/>
      <c r="C791" s="304"/>
      <c r="D791" s="304"/>
      <c r="E791" s="305" t="s">
        <v>5</v>
      </c>
      <c r="F791" s="313" t="s">
        <v>753</v>
      </c>
      <c r="G791" s="314"/>
      <c r="H791" s="314"/>
      <c r="I791" s="314"/>
      <c r="J791" s="304"/>
      <c r="K791" s="308" t="s">
        <v>5</v>
      </c>
      <c r="L791" s="304"/>
      <c r="M791" s="304"/>
      <c r="N791" s="304"/>
      <c r="O791" s="304"/>
      <c r="P791" s="304"/>
      <c r="Q791" s="304"/>
      <c r="S791" s="309"/>
      <c r="U791" s="310"/>
      <c r="V791" s="304"/>
      <c r="W791" s="304"/>
      <c r="X791" s="304"/>
      <c r="Y791" s="304"/>
      <c r="Z791" s="304"/>
      <c r="AA791" s="304"/>
      <c r="AB791" s="311"/>
      <c r="AU791" s="312" t="s">
        <v>180</v>
      </c>
      <c r="AV791" s="312" t="s">
        <v>86</v>
      </c>
      <c r="AW791" s="115" t="s">
        <v>81</v>
      </c>
      <c r="AX791" s="115" t="s">
        <v>31</v>
      </c>
      <c r="AY791" s="115" t="s">
        <v>74</v>
      </c>
      <c r="AZ791" s="312" t="s">
        <v>172</v>
      </c>
    </row>
    <row r="792" spans="2:66" s="116" customFormat="1" ht="22.6" customHeight="1" x14ac:dyDescent="0.35">
      <c r="B792" s="315"/>
      <c r="C792" s="316"/>
      <c r="D792" s="316"/>
      <c r="E792" s="317" t="s">
        <v>5</v>
      </c>
      <c r="F792" s="318" t="s">
        <v>754</v>
      </c>
      <c r="G792" s="319"/>
      <c r="H792" s="319"/>
      <c r="I792" s="319"/>
      <c r="J792" s="316"/>
      <c r="K792" s="320">
        <v>26.274999999999999</v>
      </c>
      <c r="L792" s="316"/>
      <c r="M792" s="316"/>
      <c r="N792" s="316"/>
      <c r="O792" s="316"/>
      <c r="P792" s="316"/>
      <c r="Q792" s="316"/>
      <c r="S792" s="321"/>
      <c r="U792" s="322"/>
      <c r="V792" s="316"/>
      <c r="W792" s="316"/>
      <c r="X792" s="316"/>
      <c r="Y792" s="316"/>
      <c r="Z792" s="316"/>
      <c r="AA792" s="316"/>
      <c r="AB792" s="323"/>
      <c r="AU792" s="324" t="s">
        <v>180</v>
      </c>
      <c r="AV792" s="324" t="s">
        <v>86</v>
      </c>
      <c r="AW792" s="116" t="s">
        <v>86</v>
      </c>
      <c r="AX792" s="116" t="s">
        <v>31</v>
      </c>
      <c r="AY792" s="116" t="s">
        <v>74</v>
      </c>
      <c r="AZ792" s="324" t="s">
        <v>172</v>
      </c>
    </row>
    <row r="793" spans="2:66" s="116" customFormat="1" ht="22.6" customHeight="1" x14ac:dyDescent="0.35">
      <c r="B793" s="315"/>
      <c r="C793" s="316"/>
      <c r="D793" s="316"/>
      <c r="E793" s="317" t="s">
        <v>5</v>
      </c>
      <c r="F793" s="318" t="s">
        <v>755</v>
      </c>
      <c r="G793" s="319"/>
      <c r="H793" s="319"/>
      <c r="I793" s="319"/>
      <c r="J793" s="316"/>
      <c r="K793" s="320">
        <v>2.75</v>
      </c>
      <c r="L793" s="316"/>
      <c r="M793" s="316"/>
      <c r="N793" s="316"/>
      <c r="O793" s="316"/>
      <c r="P793" s="316"/>
      <c r="Q793" s="316"/>
      <c r="S793" s="321"/>
      <c r="U793" s="322"/>
      <c r="V793" s="316"/>
      <c r="W793" s="316"/>
      <c r="X793" s="316"/>
      <c r="Y793" s="316"/>
      <c r="Z793" s="316"/>
      <c r="AA793" s="316"/>
      <c r="AB793" s="323"/>
      <c r="AU793" s="324" t="s">
        <v>180</v>
      </c>
      <c r="AV793" s="324" t="s">
        <v>86</v>
      </c>
      <c r="AW793" s="116" t="s">
        <v>86</v>
      </c>
      <c r="AX793" s="116" t="s">
        <v>31</v>
      </c>
      <c r="AY793" s="116" t="s">
        <v>74</v>
      </c>
      <c r="AZ793" s="324" t="s">
        <v>172</v>
      </c>
    </row>
    <row r="794" spans="2:66" s="116" customFormat="1" ht="22.6" customHeight="1" x14ac:dyDescent="0.35">
      <c r="B794" s="315"/>
      <c r="C794" s="316"/>
      <c r="D794" s="316"/>
      <c r="E794" s="317" t="s">
        <v>5</v>
      </c>
      <c r="F794" s="318" t="s">
        <v>756</v>
      </c>
      <c r="G794" s="319"/>
      <c r="H794" s="319"/>
      <c r="I794" s="319"/>
      <c r="J794" s="316"/>
      <c r="K794" s="320">
        <v>-3.847</v>
      </c>
      <c r="L794" s="316"/>
      <c r="M794" s="316"/>
      <c r="N794" s="316"/>
      <c r="O794" s="316"/>
      <c r="P794" s="316"/>
      <c r="Q794" s="316"/>
      <c r="S794" s="321"/>
      <c r="U794" s="322"/>
      <c r="V794" s="316"/>
      <c r="W794" s="316"/>
      <c r="X794" s="316"/>
      <c r="Y794" s="316"/>
      <c r="Z794" s="316"/>
      <c r="AA794" s="316"/>
      <c r="AB794" s="323"/>
      <c r="AU794" s="324" t="s">
        <v>180</v>
      </c>
      <c r="AV794" s="324" t="s">
        <v>86</v>
      </c>
      <c r="AW794" s="116" t="s">
        <v>86</v>
      </c>
      <c r="AX794" s="116" t="s">
        <v>31</v>
      </c>
      <c r="AY794" s="116" t="s">
        <v>74</v>
      </c>
      <c r="AZ794" s="324" t="s">
        <v>172</v>
      </c>
    </row>
    <row r="795" spans="2:66" s="116" customFormat="1" ht="22.6" customHeight="1" x14ac:dyDescent="0.35">
      <c r="B795" s="315"/>
      <c r="C795" s="316"/>
      <c r="D795" s="316"/>
      <c r="E795" s="317" t="s">
        <v>5</v>
      </c>
      <c r="F795" s="318" t="s">
        <v>757</v>
      </c>
      <c r="G795" s="319"/>
      <c r="H795" s="319"/>
      <c r="I795" s="319"/>
      <c r="J795" s="316"/>
      <c r="K795" s="320">
        <v>0.65200000000000002</v>
      </c>
      <c r="L795" s="316"/>
      <c r="M795" s="316"/>
      <c r="N795" s="316"/>
      <c r="O795" s="316"/>
      <c r="P795" s="316"/>
      <c r="Q795" s="316"/>
      <c r="S795" s="321"/>
      <c r="U795" s="322"/>
      <c r="V795" s="316"/>
      <c r="W795" s="316"/>
      <c r="X795" s="316"/>
      <c r="Y795" s="316"/>
      <c r="Z795" s="316"/>
      <c r="AA795" s="316"/>
      <c r="AB795" s="323"/>
      <c r="AU795" s="324" t="s">
        <v>180</v>
      </c>
      <c r="AV795" s="324" t="s">
        <v>86</v>
      </c>
      <c r="AW795" s="116" t="s">
        <v>86</v>
      </c>
      <c r="AX795" s="116" t="s">
        <v>31</v>
      </c>
      <c r="AY795" s="116" t="s">
        <v>74</v>
      </c>
      <c r="AZ795" s="324" t="s">
        <v>172</v>
      </c>
    </row>
    <row r="796" spans="2:66" s="116" customFormat="1" ht="22.6" customHeight="1" x14ac:dyDescent="0.35">
      <c r="B796" s="315"/>
      <c r="C796" s="316"/>
      <c r="D796" s="316"/>
      <c r="E796" s="317" t="s">
        <v>5</v>
      </c>
      <c r="F796" s="318" t="s">
        <v>758</v>
      </c>
      <c r="G796" s="319"/>
      <c r="H796" s="319"/>
      <c r="I796" s="319"/>
      <c r="J796" s="316"/>
      <c r="K796" s="320">
        <v>35.813000000000002</v>
      </c>
      <c r="L796" s="316"/>
      <c r="M796" s="316"/>
      <c r="N796" s="316"/>
      <c r="O796" s="316"/>
      <c r="P796" s="316"/>
      <c r="Q796" s="316"/>
      <c r="S796" s="321"/>
      <c r="U796" s="322"/>
      <c r="V796" s="316"/>
      <c r="W796" s="316"/>
      <c r="X796" s="316"/>
      <c r="Y796" s="316"/>
      <c r="Z796" s="316"/>
      <c r="AA796" s="316"/>
      <c r="AB796" s="323"/>
      <c r="AU796" s="324" t="s">
        <v>180</v>
      </c>
      <c r="AV796" s="324" t="s">
        <v>86</v>
      </c>
      <c r="AW796" s="116" t="s">
        <v>86</v>
      </c>
      <c r="AX796" s="116" t="s">
        <v>31</v>
      </c>
      <c r="AY796" s="116" t="s">
        <v>74</v>
      </c>
      <c r="AZ796" s="324" t="s">
        <v>172</v>
      </c>
    </row>
    <row r="797" spans="2:66" s="116" customFormat="1" ht="22.6" customHeight="1" x14ac:dyDescent="0.35">
      <c r="B797" s="315"/>
      <c r="C797" s="316"/>
      <c r="D797" s="316"/>
      <c r="E797" s="317" t="s">
        <v>5</v>
      </c>
      <c r="F797" s="318" t="s">
        <v>759</v>
      </c>
      <c r="G797" s="319"/>
      <c r="H797" s="319"/>
      <c r="I797" s="319"/>
      <c r="J797" s="316"/>
      <c r="K797" s="320">
        <v>-7.3</v>
      </c>
      <c r="L797" s="316"/>
      <c r="M797" s="316"/>
      <c r="N797" s="316"/>
      <c r="O797" s="316"/>
      <c r="P797" s="316"/>
      <c r="Q797" s="316"/>
      <c r="S797" s="321"/>
      <c r="U797" s="322"/>
      <c r="V797" s="316"/>
      <c r="W797" s="316"/>
      <c r="X797" s="316"/>
      <c r="Y797" s="316"/>
      <c r="Z797" s="316"/>
      <c r="AA797" s="316"/>
      <c r="AB797" s="323"/>
      <c r="AU797" s="324" t="s">
        <v>180</v>
      </c>
      <c r="AV797" s="324" t="s">
        <v>86</v>
      </c>
      <c r="AW797" s="116" t="s">
        <v>86</v>
      </c>
      <c r="AX797" s="116" t="s">
        <v>31</v>
      </c>
      <c r="AY797" s="116" t="s">
        <v>74</v>
      </c>
      <c r="AZ797" s="324" t="s">
        <v>172</v>
      </c>
    </row>
    <row r="798" spans="2:66" s="116" customFormat="1" ht="22.6" customHeight="1" x14ac:dyDescent="0.35">
      <c r="B798" s="315"/>
      <c r="C798" s="316"/>
      <c r="D798" s="316"/>
      <c r="E798" s="317" t="s">
        <v>5</v>
      </c>
      <c r="F798" s="318" t="s">
        <v>760</v>
      </c>
      <c r="G798" s="319"/>
      <c r="H798" s="319"/>
      <c r="I798" s="319"/>
      <c r="J798" s="316"/>
      <c r="K798" s="320">
        <v>1.8480000000000001</v>
      </c>
      <c r="L798" s="316"/>
      <c r="M798" s="316"/>
      <c r="N798" s="316"/>
      <c r="O798" s="316"/>
      <c r="P798" s="316"/>
      <c r="Q798" s="316"/>
      <c r="S798" s="321"/>
      <c r="U798" s="322"/>
      <c r="V798" s="316"/>
      <c r="W798" s="316"/>
      <c r="X798" s="316"/>
      <c r="Y798" s="316"/>
      <c r="Z798" s="316"/>
      <c r="AA798" s="316"/>
      <c r="AB798" s="323"/>
      <c r="AU798" s="324" t="s">
        <v>180</v>
      </c>
      <c r="AV798" s="324" t="s">
        <v>86</v>
      </c>
      <c r="AW798" s="116" t="s">
        <v>86</v>
      </c>
      <c r="AX798" s="116" t="s">
        <v>31</v>
      </c>
      <c r="AY798" s="116" t="s">
        <v>74</v>
      </c>
      <c r="AZ798" s="324" t="s">
        <v>172</v>
      </c>
    </row>
    <row r="799" spans="2:66" s="117" customFormat="1" ht="22.6" customHeight="1" x14ac:dyDescent="0.35">
      <c r="B799" s="325"/>
      <c r="C799" s="326"/>
      <c r="D799" s="326"/>
      <c r="E799" s="327" t="s">
        <v>5</v>
      </c>
      <c r="F799" s="328" t="s">
        <v>189</v>
      </c>
      <c r="G799" s="329"/>
      <c r="H799" s="329"/>
      <c r="I799" s="329"/>
      <c r="J799" s="326"/>
      <c r="K799" s="330">
        <v>56.191000000000003</v>
      </c>
      <c r="L799" s="326"/>
      <c r="M799" s="326"/>
      <c r="N799" s="326"/>
      <c r="O799" s="326"/>
      <c r="P799" s="326"/>
      <c r="Q799" s="326"/>
      <c r="S799" s="331"/>
      <c r="U799" s="332"/>
      <c r="V799" s="326"/>
      <c r="W799" s="326"/>
      <c r="X799" s="326"/>
      <c r="Y799" s="326"/>
      <c r="Z799" s="326"/>
      <c r="AA799" s="326"/>
      <c r="AB799" s="333"/>
      <c r="AU799" s="334" t="s">
        <v>180</v>
      </c>
      <c r="AV799" s="334" t="s">
        <v>86</v>
      </c>
      <c r="AW799" s="117" t="s">
        <v>177</v>
      </c>
      <c r="AX799" s="117" t="s">
        <v>31</v>
      </c>
      <c r="AY799" s="117" t="s">
        <v>81</v>
      </c>
      <c r="AZ799" s="334" t="s">
        <v>172</v>
      </c>
    </row>
    <row r="800" spans="2:66" s="112" customFormat="1" ht="31.6" customHeight="1" x14ac:dyDescent="0.35">
      <c r="B800" s="187"/>
      <c r="C800" s="288" t="s">
        <v>761</v>
      </c>
      <c r="D800" s="288" t="s">
        <v>173</v>
      </c>
      <c r="E800" s="289" t="s">
        <v>762</v>
      </c>
      <c r="F800" s="290" t="s">
        <v>763</v>
      </c>
      <c r="G800" s="290"/>
      <c r="H800" s="290"/>
      <c r="I800" s="290"/>
      <c r="J800" s="291" t="s">
        <v>176</v>
      </c>
      <c r="K800" s="292">
        <v>56.191000000000003</v>
      </c>
      <c r="L800" s="293"/>
      <c r="M800" s="293"/>
      <c r="N800" s="294">
        <f>ROUND(L800*K800,2)</f>
        <v>0</v>
      </c>
      <c r="O800" s="294"/>
      <c r="P800" s="294"/>
      <c r="Q800" s="294"/>
      <c r="R800" s="114" t="s">
        <v>2286</v>
      </c>
      <c r="S800" s="192"/>
      <c r="U800" s="295" t="s">
        <v>5</v>
      </c>
      <c r="V800" s="300" t="s">
        <v>39</v>
      </c>
      <c r="W800" s="301">
        <v>0.45200000000000001</v>
      </c>
      <c r="X800" s="301">
        <f>W800*K800</f>
        <v>25.398332000000003</v>
      </c>
      <c r="Y800" s="301">
        <v>1.6E-2</v>
      </c>
      <c r="Z800" s="301">
        <f>Y800*K800</f>
        <v>0.89905600000000008</v>
      </c>
      <c r="AA800" s="301">
        <v>0</v>
      </c>
      <c r="AB800" s="302">
        <f>AA800*K800</f>
        <v>0</v>
      </c>
      <c r="AS800" s="172" t="s">
        <v>177</v>
      </c>
      <c r="AU800" s="172" t="s">
        <v>173</v>
      </c>
      <c r="AV800" s="172" t="s">
        <v>86</v>
      </c>
      <c r="AZ800" s="172" t="s">
        <v>172</v>
      </c>
      <c r="BF800" s="299">
        <f>IF(V800="základní",N800,0)</f>
        <v>0</v>
      </c>
      <c r="BG800" s="299">
        <f>IF(V800="snížená",N800,0)</f>
        <v>0</v>
      </c>
      <c r="BH800" s="299">
        <f>IF(V800="zákl. přenesená",N800,0)</f>
        <v>0</v>
      </c>
      <c r="BI800" s="299">
        <f>IF(V800="sníž. přenesená",N800,0)</f>
        <v>0</v>
      </c>
      <c r="BJ800" s="299">
        <f>IF(V800="nulová",N800,0)</f>
        <v>0</v>
      </c>
      <c r="BK800" s="172" t="s">
        <v>81</v>
      </c>
      <c r="BL800" s="299">
        <f>ROUND(L800*K800,2)</f>
        <v>0</v>
      </c>
      <c r="BM800" s="172" t="s">
        <v>177</v>
      </c>
      <c r="BN800" s="172" t="s">
        <v>764</v>
      </c>
    </row>
    <row r="801" spans="2:66" s="112" customFormat="1" ht="31.6" customHeight="1" x14ac:dyDescent="0.35">
      <c r="B801" s="187"/>
      <c r="C801" s="288" t="s">
        <v>765</v>
      </c>
      <c r="D801" s="288" t="s">
        <v>173</v>
      </c>
      <c r="E801" s="289" t="s">
        <v>766</v>
      </c>
      <c r="F801" s="290" t="s">
        <v>767</v>
      </c>
      <c r="G801" s="290"/>
      <c r="H801" s="290"/>
      <c r="I801" s="290"/>
      <c r="J801" s="291" t="s">
        <v>176</v>
      </c>
      <c r="K801" s="292">
        <v>51.475000000000001</v>
      </c>
      <c r="L801" s="293"/>
      <c r="M801" s="293"/>
      <c r="N801" s="294">
        <f>ROUND(L801*K801,2)</f>
        <v>0</v>
      </c>
      <c r="O801" s="294"/>
      <c r="P801" s="294"/>
      <c r="Q801" s="294"/>
      <c r="R801" s="114" t="s">
        <v>2286</v>
      </c>
      <c r="S801" s="192"/>
      <c r="U801" s="295" t="s">
        <v>5</v>
      </c>
      <c r="V801" s="300" t="s">
        <v>39</v>
      </c>
      <c r="W801" s="301">
        <v>8.6999999999999994E-2</v>
      </c>
      <c r="X801" s="301">
        <f>W801*K801</f>
        <v>4.4783249999999999</v>
      </c>
      <c r="Y801" s="301">
        <v>7.3499999999999998E-3</v>
      </c>
      <c r="Z801" s="301">
        <f>Y801*K801</f>
        <v>0.37834125000000002</v>
      </c>
      <c r="AA801" s="301">
        <v>0</v>
      </c>
      <c r="AB801" s="302">
        <f>AA801*K801</f>
        <v>0</v>
      </c>
      <c r="AS801" s="172" t="s">
        <v>177</v>
      </c>
      <c r="AU801" s="172" t="s">
        <v>173</v>
      </c>
      <c r="AV801" s="172" t="s">
        <v>86</v>
      </c>
      <c r="AZ801" s="172" t="s">
        <v>172</v>
      </c>
      <c r="BF801" s="299">
        <f>IF(V801="základní",N801,0)</f>
        <v>0</v>
      </c>
      <c r="BG801" s="299">
        <f>IF(V801="snížená",N801,0)</f>
        <v>0</v>
      </c>
      <c r="BH801" s="299">
        <f>IF(V801="zákl. přenesená",N801,0)</f>
        <v>0</v>
      </c>
      <c r="BI801" s="299">
        <f>IF(V801="sníž. přenesená",N801,0)</f>
        <v>0</v>
      </c>
      <c r="BJ801" s="299">
        <f>IF(V801="nulová",N801,0)</f>
        <v>0</v>
      </c>
      <c r="BK801" s="172" t="s">
        <v>81</v>
      </c>
      <c r="BL801" s="299">
        <f>ROUND(L801*K801,2)</f>
        <v>0</v>
      </c>
      <c r="BM801" s="172" t="s">
        <v>177</v>
      </c>
      <c r="BN801" s="172" t="s">
        <v>768</v>
      </c>
    </row>
    <row r="802" spans="2:66" s="115" customFormat="1" ht="22.6" customHeight="1" x14ac:dyDescent="0.35">
      <c r="B802" s="303"/>
      <c r="C802" s="304"/>
      <c r="D802" s="304"/>
      <c r="E802" s="305" t="s">
        <v>5</v>
      </c>
      <c r="F802" s="306" t="s">
        <v>769</v>
      </c>
      <c r="G802" s="307"/>
      <c r="H802" s="307"/>
      <c r="I802" s="307"/>
      <c r="J802" s="304"/>
      <c r="K802" s="308" t="s">
        <v>5</v>
      </c>
      <c r="L802" s="304"/>
      <c r="M802" s="304"/>
      <c r="N802" s="304"/>
      <c r="O802" s="304"/>
      <c r="P802" s="304"/>
      <c r="Q802" s="304"/>
      <c r="S802" s="309"/>
      <c r="U802" s="310"/>
      <c r="V802" s="304"/>
      <c r="W802" s="304"/>
      <c r="X802" s="304"/>
      <c r="Y802" s="304"/>
      <c r="Z802" s="304"/>
      <c r="AA802" s="304"/>
      <c r="AB802" s="311"/>
      <c r="AU802" s="312" t="s">
        <v>180</v>
      </c>
      <c r="AV802" s="312" t="s">
        <v>86</v>
      </c>
      <c r="AW802" s="115" t="s">
        <v>81</v>
      </c>
      <c r="AX802" s="115" t="s">
        <v>31</v>
      </c>
      <c r="AY802" s="115" t="s">
        <v>74</v>
      </c>
      <c r="AZ802" s="312" t="s">
        <v>172</v>
      </c>
    </row>
    <row r="803" spans="2:66" s="116" customFormat="1" ht="22.6" customHeight="1" x14ac:dyDescent="0.35">
      <c r="B803" s="315"/>
      <c r="C803" s="316"/>
      <c r="D803" s="316"/>
      <c r="E803" s="317" t="s">
        <v>5</v>
      </c>
      <c r="F803" s="318" t="s">
        <v>770</v>
      </c>
      <c r="G803" s="319"/>
      <c r="H803" s="319"/>
      <c r="I803" s="319"/>
      <c r="J803" s="316"/>
      <c r="K803" s="320">
        <v>16.03</v>
      </c>
      <c r="L803" s="316"/>
      <c r="M803" s="316"/>
      <c r="N803" s="316"/>
      <c r="O803" s="316"/>
      <c r="P803" s="316"/>
      <c r="Q803" s="316"/>
      <c r="S803" s="321"/>
      <c r="U803" s="322"/>
      <c r="V803" s="316"/>
      <c r="W803" s="316"/>
      <c r="X803" s="316"/>
      <c r="Y803" s="316"/>
      <c r="Z803" s="316"/>
      <c r="AA803" s="316"/>
      <c r="AB803" s="323"/>
      <c r="AU803" s="324" t="s">
        <v>180</v>
      </c>
      <c r="AV803" s="324" t="s">
        <v>86</v>
      </c>
      <c r="AW803" s="116" t="s">
        <v>86</v>
      </c>
      <c r="AX803" s="116" t="s">
        <v>31</v>
      </c>
      <c r="AY803" s="116" t="s">
        <v>74</v>
      </c>
      <c r="AZ803" s="324" t="s">
        <v>172</v>
      </c>
    </row>
    <row r="804" spans="2:66" s="116" customFormat="1" ht="22.6" customHeight="1" x14ac:dyDescent="0.35">
      <c r="B804" s="315"/>
      <c r="C804" s="316"/>
      <c r="D804" s="316"/>
      <c r="E804" s="317" t="s">
        <v>5</v>
      </c>
      <c r="F804" s="318" t="s">
        <v>771</v>
      </c>
      <c r="G804" s="319"/>
      <c r="H804" s="319"/>
      <c r="I804" s="319"/>
      <c r="J804" s="316"/>
      <c r="K804" s="320">
        <v>-0.46</v>
      </c>
      <c r="L804" s="316"/>
      <c r="M804" s="316"/>
      <c r="N804" s="316"/>
      <c r="O804" s="316"/>
      <c r="P804" s="316"/>
      <c r="Q804" s="316"/>
      <c r="S804" s="321"/>
      <c r="U804" s="322"/>
      <c r="V804" s="316"/>
      <c r="W804" s="316"/>
      <c r="X804" s="316"/>
      <c r="Y804" s="316"/>
      <c r="Z804" s="316"/>
      <c r="AA804" s="316"/>
      <c r="AB804" s="323"/>
      <c r="AU804" s="324" t="s">
        <v>180</v>
      </c>
      <c r="AV804" s="324" t="s">
        <v>86</v>
      </c>
      <c r="AW804" s="116" t="s">
        <v>86</v>
      </c>
      <c r="AX804" s="116" t="s">
        <v>31</v>
      </c>
      <c r="AY804" s="116" t="s">
        <v>74</v>
      </c>
      <c r="AZ804" s="324" t="s">
        <v>172</v>
      </c>
    </row>
    <row r="805" spans="2:66" s="116" customFormat="1" ht="22.6" customHeight="1" x14ac:dyDescent="0.35">
      <c r="B805" s="315"/>
      <c r="C805" s="316"/>
      <c r="D805" s="316"/>
      <c r="E805" s="317" t="s">
        <v>5</v>
      </c>
      <c r="F805" s="318" t="s">
        <v>772</v>
      </c>
      <c r="G805" s="319"/>
      <c r="H805" s="319"/>
      <c r="I805" s="319"/>
      <c r="J805" s="316"/>
      <c r="K805" s="320">
        <v>0.25</v>
      </c>
      <c r="L805" s="316"/>
      <c r="M805" s="316"/>
      <c r="N805" s="316"/>
      <c r="O805" s="316"/>
      <c r="P805" s="316"/>
      <c r="Q805" s="316"/>
      <c r="S805" s="321"/>
      <c r="U805" s="322"/>
      <c r="V805" s="316"/>
      <c r="W805" s="316"/>
      <c r="X805" s="316"/>
      <c r="Y805" s="316"/>
      <c r="Z805" s="316"/>
      <c r="AA805" s="316"/>
      <c r="AB805" s="323"/>
      <c r="AU805" s="324" t="s">
        <v>180</v>
      </c>
      <c r="AV805" s="324" t="s">
        <v>86</v>
      </c>
      <c r="AW805" s="116" t="s">
        <v>86</v>
      </c>
      <c r="AX805" s="116" t="s">
        <v>31</v>
      </c>
      <c r="AY805" s="116" t="s">
        <v>74</v>
      </c>
      <c r="AZ805" s="324" t="s">
        <v>172</v>
      </c>
    </row>
    <row r="806" spans="2:66" s="116" customFormat="1" ht="22.6" customHeight="1" x14ac:dyDescent="0.35">
      <c r="B806" s="315"/>
      <c r="C806" s="316"/>
      <c r="D806" s="316"/>
      <c r="E806" s="317" t="s">
        <v>5</v>
      </c>
      <c r="F806" s="318" t="s">
        <v>773</v>
      </c>
      <c r="G806" s="319"/>
      <c r="H806" s="319"/>
      <c r="I806" s="319"/>
      <c r="J806" s="316"/>
      <c r="K806" s="320">
        <v>10.135</v>
      </c>
      <c r="L806" s="316"/>
      <c r="M806" s="316"/>
      <c r="N806" s="316"/>
      <c r="O806" s="316"/>
      <c r="P806" s="316"/>
      <c r="Q806" s="316"/>
      <c r="S806" s="321"/>
      <c r="U806" s="322"/>
      <c r="V806" s="316"/>
      <c r="W806" s="316"/>
      <c r="X806" s="316"/>
      <c r="Y806" s="316"/>
      <c r="Z806" s="316"/>
      <c r="AA806" s="316"/>
      <c r="AB806" s="323"/>
      <c r="AU806" s="324" t="s">
        <v>180</v>
      </c>
      <c r="AV806" s="324" t="s">
        <v>86</v>
      </c>
      <c r="AW806" s="116" t="s">
        <v>86</v>
      </c>
      <c r="AX806" s="116" t="s">
        <v>31</v>
      </c>
      <c r="AY806" s="116" t="s">
        <v>74</v>
      </c>
      <c r="AZ806" s="324" t="s">
        <v>172</v>
      </c>
    </row>
    <row r="807" spans="2:66" s="116" customFormat="1" ht="22.6" customHeight="1" x14ac:dyDescent="0.35">
      <c r="B807" s="315"/>
      <c r="C807" s="316"/>
      <c r="D807" s="316"/>
      <c r="E807" s="317" t="s">
        <v>5</v>
      </c>
      <c r="F807" s="318" t="s">
        <v>774</v>
      </c>
      <c r="G807" s="319"/>
      <c r="H807" s="319"/>
      <c r="I807" s="319"/>
      <c r="J807" s="316"/>
      <c r="K807" s="320">
        <v>25.52</v>
      </c>
      <c r="L807" s="316"/>
      <c r="M807" s="316"/>
      <c r="N807" s="316"/>
      <c r="O807" s="316"/>
      <c r="P807" s="316"/>
      <c r="Q807" s="316"/>
      <c r="S807" s="321"/>
      <c r="U807" s="322"/>
      <c r="V807" s="316"/>
      <c r="W807" s="316"/>
      <c r="X807" s="316"/>
      <c r="Y807" s="316"/>
      <c r="Z807" s="316"/>
      <c r="AA807" s="316"/>
      <c r="AB807" s="323"/>
      <c r="AU807" s="324" t="s">
        <v>180</v>
      </c>
      <c r="AV807" s="324" t="s">
        <v>86</v>
      </c>
      <c r="AW807" s="116" t="s">
        <v>86</v>
      </c>
      <c r="AX807" s="116" t="s">
        <v>31</v>
      </c>
      <c r="AY807" s="116" t="s">
        <v>74</v>
      </c>
      <c r="AZ807" s="324" t="s">
        <v>172</v>
      </c>
    </row>
    <row r="808" spans="2:66" s="117" customFormat="1" ht="22.6" customHeight="1" x14ac:dyDescent="0.35">
      <c r="B808" s="325"/>
      <c r="C808" s="326"/>
      <c r="D808" s="326"/>
      <c r="E808" s="327" t="s">
        <v>5</v>
      </c>
      <c r="F808" s="328" t="s">
        <v>189</v>
      </c>
      <c r="G808" s="329"/>
      <c r="H808" s="329"/>
      <c r="I808" s="329"/>
      <c r="J808" s="326"/>
      <c r="K808" s="330">
        <v>51.475000000000001</v>
      </c>
      <c r="L808" s="326"/>
      <c r="M808" s="326"/>
      <c r="N808" s="326"/>
      <c r="O808" s="326"/>
      <c r="P808" s="326"/>
      <c r="Q808" s="326"/>
      <c r="S808" s="331"/>
      <c r="U808" s="332"/>
      <c r="V808" s="326"/>
      <c r="W808" s="326"/>
      <c r="X808" s="326"/>
      <c r="Y808" s="326"/>
      <c r="Z808" s="326"/>
      <c r="AA808" s="326"/>
      <c r="AB808" s="333"/>
      <c r="AU808" s="334" t="s">
        <v>180</v>
      </c>
      <c r="AV808" s="334" t="s">
        <v>86</v>
      </c>
      <c r="AW808" s="117" t="s">
        <v>177</v>
      </c>
      <c r="AX808" s="117" t="s">
        <v>31</v>
      </c>
      <c r="AY808" s="117" t="s">
        <v>81</v>
      </c>
      <c r="AZ808" s="334" t="s">
        <v>172</v>
      </c>
    </row>
    <row r="809" spans="2:66" s="112" customFormat="1" ht="31.6" customHeight="1" x14ac:dyDescent="0.35">
      <c r="B809" s="187"/>
      <c r="C809" s="288" t="s">
        <v>775</v>
      </c>
      <c r="D809" s="288" t="s">
        <v>173</v>
      </c>
      <c r="E809" s="289" t="s">
        <v>776</v>
      </c>
      <c r="F809" s="290" t="s">
        <v>777</v>
      </c>
      <c r="G809" s="290"/>
      <c r="H809" s="290"/>
      <c r="I809" s="290"/>
      <c r="J809" s="291" t="s">
        <v>193</v>
      </c>
      <c r="K809" s="292">
        <v>749.24</v>
      </c>
      <c r="L809" s="293"/>
      <c r="M809" s="293"/>
      <c r="N809" s="294">
        <f>ROUND(L809*K809,2)</f>
        <v>0</v>
      </c>
      <c r="O809" s="294"/>
      <c r="P809" s="294"/>
      <c r="Q809" s="294"/>
      <c r="R809" s="114" t="s">
        <v>2286</v>
      </c>
      <c r="S809" s="192"/>
      <c r="U809" s="295" t="s">
        <v>5</v>
      </c>
      <c r="V809" s="300" t="s">
        <v>39</v>
      </c>
      <c r="W809" s="301">
        <v>9.6000000000000002E-2</v>
      </c>
      <c r="X809" s="301">
        <f>W809*K809</f>
        <v>71.927040000000005</v>
      </c>
      <c r="Y809" s="301">
        <v>0</v>
      </c>
      <c r="Z809" s="301">
        <f>Y809*K809</f>
        <v>0</v>
      </c>
      <c r="AA809" s="301">
        <v>0</v>
      </c>
      <c r="AB809" s="302">
        <f>AA809*K809</f>
        <v>0</v>
      </c>
      <c r="AS809" s="172" t="s">
        <v>177</v>
      </c>
      <c r="AU809" s="172" t="s">
        <v>173</v>
      </c>
      <c r="AV809" s="172" t="s">
        <v>86</v>
      </c>
      <c r="AZ809" s="172" t="s">
        <v>172</v>
      </c>
      <c r="BF809" s="299">
        <f>IF(V809="základní",N809,0)</f>
        <v>0</v>
      </c>
      <c r="BG809" s="299">
        <f>IF(V809="snížená",N809,0)</f>
        <v>0</v>
      </c>
      <c r="BH809" s="299">
        <f>IF(V809="zákl. přenesená",N809,0)</f>
        <v>0</v>
      </c>
      <c r="BI809" s="299">
        <f>IF(V809="sníž. přenesená",N809,0)</f>
        <v>0</v>
      </c>
      <c r="BJ809" s="299">
        <f>IF(V809="nulová",N809,0)</f>
        <v>0</v>
      </c>
      <c r="BK809" s="172" t="s">
        <v>81</v>
      </c>
      <c r="BL809" s="299">
        <f>ROUND(L809*K809,2)</f>
        <v>0</v>
      </c>
      <c r="BM809" s="172" t="s">
        <v>177</v>
      </c>
      <c r="BN809" s="172" t="s">
        <v>778</v>
      </c>
    </row>
    <row r="810" spans="2:66" s="115" customFormat="1" ht="22.6" customHeight="1" x14ac:dyDescent="0.35">
      <c r="B810" s="303"/>
      <c r="C810" s="304"/>
      <c r="D810" s="304"/>
      <c r="E810" s="305" t="s">
        <v>5</v>
      </c>
      <c r="F810" s="306" t="s">
        <v>235</v>
      </c>
      <c r="G810" s="307"/>
      <c r="H810" s="307"/>
      <c r="I810" s="307"/>
      <c r="J810" s="304"/>
      <c r="K810" s="308" t="s">
        <v>5</v>
      </c>
      <c r="L810" s="304"/>
      <c r="M810" s="304"/>
      <c r="N810" s="304"/>
      <c r="O810" s="304"/>
      <c r="P810" s="304"/>
      <c r="Q810" s="304"/>
      <c r="S810" s="309"/>
      <c r="U810" s="310"/>
      <c r="V810" s="304"/>
      <c r="W810" s="304"/>
      <c r="X810" s="304"/>
      <c r="Y810" s="304"/>
      <c r="Z810" s="304"/>
      <c r="AA810" s="304"/>
      <c r="AB810" s="311"/>
      <c r="AU810" s="312" t="s">
        <v>180</v>
      </c>
      <c r="AV810" s="312" t="s">
        <v>86</v>
      </c>
      <c r="AW810" s="115" t="s">
        <v>81</v>
      </c>
      <c r="AX810" s="115" t="s">
        <v>31</v>
      </c>
      <c r="AY810" s="115" t="s">
        <v>74</v>
      </c>
      <c r="AZ810" s="312" t="s">
        <v>172</v>
      </c>
    </row>
    <row r="811" spans="2:66" s="115" customFormat="1" ht="22.6" customHeight="1" x14ac:dyDescent="0.35">
      <c r="B811" s="303"/>
      <c r="C811" s="304"/>
      <c r="D811" s="304"/>
      <c r="E811" s="305" t="s">
        <v>5</v>
      </c>
      <c r="F811" s="313" t="s">
        <v>366</v>
      </c>
      <c r="G811" s="314"/>
      <c r="H811" s="314"/>
      <c r="I811" s="314"/>
      <c r="J811" s="304"/>
      <c r="K811" s="308" t="s">
        <v>5</v>
      </c>
      <c r="L811" s="304"/>
      <c r="M811" s="304"/>
      <c r="N811" s="304"/>
      <c r="O811" s="304"/>
      <c r="P811" s="304"/>
      <c r="Q811" s="304"/>
      <c r="S811" s="309"/>
      <c r="U811" s="310"/>
      <c r="V811" s="304"/>
      <c r="W811" s="304"/>
      <c r="X811" s="304"/>
      <c r="Y811" s="304"/>
      <c r="Z811" s="304"/>
      <c r="AA811" s="304"/>
      <c r="AB811" s="311"/>
      <c r="AU811" s="312" t="s">
        <v>180</v>
      </c>
      <c r="AV811" s="312" t="s">
        <v>86</v>
      </c>
      <c r="AW811" s="115" t="s">
        <v>81</v>
      </c>
      <c r="AX811" s="115" t="s">
        <v>31</v>
      </c>
      <c r="AY811" s="115" t="s">
        <v>74</v>
      </c>
      <c r="AZ811" s="312" t="s">
        <v>172</v>
      </c>
    </row>
    <row r="812" spans="2:66" s="116" customFormat="1" ht="22.6" customHeight="1" x14ac:dyDescent="0.35">
      <c r="B812" s="315"/>
      <c r="C812" s="316"/>
      <c r="D812" s="316"/>
      <c r="E812" s="317" t="s">
        <v>5</v>
      </c>
      <c r="F812" s="318" t="s">
        <v>779</v>
      </c>
      <c r="G812" s="319"/>
      <c r="H812" s="319"/>
      <c r="I812" s="319"/>
      <c r="J812" s="316"/>
      <c r="K812" s="320">
        <v>13.5</v>
      </c>
      <c r="L812" s="316"/>
      <c r="M812" s="316"/>
      <c r="N812" s="316"/>
      <c r="O812" s="316"/>
      <c r="P812" s="316"/>
      <c r="Q812" s="316"/>
      <c r="S812" s="321"/>
      <c r="U812" s="322"/>
      <c r="V812" s="316"/>
      <c r="W812" s="316"/>
      <c r="X812" s="316"/>
      <c r="Y812" s="316"/>
      <c r="Z812" s="316"/>
      <c r="AA812" s="316"/>
      <c r="AB812" s="323"/>
      <c r="AU812" s="324" t="s">
        <v>180</v>
      </c>
      <c r="AV812" s="324" t="s">
        <v>86</v>
      </c>
      <c r="AW812" s="116" t="s">
        <v>86</v>
      </c>
      <c r="AX812" s="116" t="s">
        <v>31</v>
      </c>
      <c r="AY812" s="116" t="s">
        <v>74</v>
      </c>
      <c r="AZ812" s="324" t="s">
        <v>172</v>
      </c>
    </row>
    <row r="813" spans="2:66" s="116" customFormat="1" ht="22.6" customHeight="1" x14ac:dyDescent="0.35">
      <c r="B813" s="315"/>
      <c r="C813" s="316"/>
      <c r="D813" s="316"/>
      <c r="E813" s="317" t="s">
        <v>5</v>
      </c>
      <c r="F813" s="318" t="s">
        <v>780</v>
      </c>
      <c r="G813" s="319"/>
      <c r="H813" s="319"/>
      <c r="I813" s="319"/>
      <c r="J813" s="316"/>
      <c r="K813" s="320">
        <v>1.8</v>
      </c>
      <c r="L813" s="316"/>
      <c r="M813" s="316"/>
      <c r="N813" s="316"/>
      <c r="O813" s="316"/>
      <c r="P813" s="316"/>
      <c r="Q813" s="316"/>
      <c r="S813" s="321"/>
      <c r="U813" s="322"/>
      <c r="V813" s="316"/>
      <c r="W813" s="316"/>
      <c r="X813" s="316"/>
      <c r="Y813" s="316"/>
      <c r="Z813" s="316"/>
      <c r="AA813" s="316"/>
      <c r="AB813" s="323"/>
      <c r="AU813" s="324" t="s">
        <v>180</v>
      </c>
      <c r="AV813" s="324" t="s">
        <v>86</v>
      </c>
      <c r="AW813" s="116" t="s">
        <v>86</v>
      </c>
      <c r="AX813" s="116" t="s">
        <v>31</v>
      </c>
      <c r="AY813" s="116" t="s">
        <v>74</v>
      </c>
      <c r="AZ813" s="324" t="s">
        <v>172</v>
      </c>
    </row>
    <row r="814" spans="2:66" s="116" customFormat="1" ht="22.6" customHeight="1" x14ac:dyDescent="0.35">
      <c r="B814" s="315"/>
      <c r="C814" s="316"/>
      <c r="D814" s="316"/>
      <c r="E814" s="317" t="s">
        <v>5</v>
      </c>
      <c r="F814" s="318" t="s">
        <v>781</v>
      </c>
      <c r="G814" s="319"/>
      <c r="H814" s="319"/>
      <c r="I814" s="319"/>
      <c r="J814" s="316"/>
      <c r="K814" s="320">
        <v>14.64</v>
      </c>
      <c r="L814" s="316"/>
      <c r="M814" s="316"/>
      <c r="N814" s="316"/>
      <c r="O814" s="316"/>
      <c r="P814" s="316"/>
      <c r="Q814" s="316"/>
      <c r="S814" s="321"/>
      <c r="U814" s="322"/>
      <c r="V814" s="316"/>
      <c r="W814" s="316"/>
      <c r="X814" s="316"/>
      <c r="Y814" s="316"/>
      <c r="Z814" s="316"/>
      <c r="AA814" s="316"/>
      <c r="AB814" s="323"/>
      <c r="AU814" s="324" t="s">
        <v>180</v>
      </c>
      <c r="AV814" s="324" t="s">
        <v>86</v>
      </c>
      <c r="AW814" s="116" t="s">
        <v>86</v>
      </c>
      <c r="AX814" s="116" t="s">
        <v>31</v>
      </c>
      <c r="AY814" s="116" t="s">
        <v>74</v>
      </c>
      <c r="AZ814" s="324" t="s">
        <v>172</v>
      </c>
    </row>
    <row r="815" spans="2:66" s="116" customFormat="1" ht="22.6" customHeight="1" x14ac:dyDescent="0.35">
      <c r="B815" s="315"/>
      <c r="C815" s="316"/>
      <c r="D815" s="316"/>
      <c r="E815" s="317" t="s">
        <v>5</v>
      </c>
      <c r="F815" s="318" t="s">
        <v>782</v>
      </c>
      <c r="G815" s="319"/>
      <c r="H815" s="319"/>
      <c r="I815" s="319"/>
      <c r="J815" s="316"/>
      <c r="K815" s="320">
        <v>14.58</v>
      </c>
      <c r="L815" s="316"/>
      <c r="M815" s="316"/>
      <c r="N815" s="316"/>
      <c r="O815" s="316"/>
      <c r="P815" s="316"/>
      <c r="Q815" s="316"/>
      <c r="S815" s="321"/>
      <c r="U815" s="322"/>
      <c r="V815" s="316"/>
      <c r="W815" s="316"/>
      <c r="X815" s="316"/>
      <c r="Y815" s="316"/>
      <c r="Z815" s="316"/>
      <c r="AA815" s="316"/>
      <c r="AB815" s="323"/>
      <c r="AU815" s="324" t="s">
        <v>180</v>
      </c>
      <c r="AV815" s="324" t="s">
        <v>86</v>
      </c>
      <c r="AW815" s="116" t="s">
        <v>86</v>
      </c>
      <c r="AX815" s="116" t="s">
        <v>31</v>
      </c>
      <c r="AY815" s="116" t="s">
        <v>74</v>
      </c>
      <c r="AZ815" s="324" t="s">
        <v>172</v>
      </c>
    </row>
    <row r="816" spans="2:66" s="116" customFormat="1" ht="22.6" customHeight="1" x14ac:dyDescent="0.35">
      <c r="B816" s="315"/>
      <c r="C816" s="316"/>
      <c r="D816" s="316"/>
      <c r="E816" s="317" t="s">
        <v>5</v>
      </c>
      <c r="F816" s="318" t="s">
        <v>783</v>
      </c>
      <c r="G816" s="319"/>
      <c r="H816" s="319"/>
      <c r="I816" s="319"/>
      <c r="J816" s="316"/>
      <c r="K816" s="320">
        <v>15</v>
      </c>
      <c r="L816" s="316"/>
      <c r="M816" s="316"/>
      <c r="N816" s="316"/>
      <c r="O816" s="316"/>
      <c r="P816" s="316"/>
      <c r="Q816" s="316"/>
      <c r="S816" s="321"/>
      <c r="U816" s="322"/>
      <c r="V816" s="316"/>
      <c r="W816" s="316"/>
      <c r="X816" s="316"/>
      <c r="Y816" s="316"/>
      <c r="Z816" s="316"/>
      <c r="AA816" s="316"/>
      <c r="AB816" s="323"/>
      <c r="AU816" s="324" t="s">
        <v>180</v>
      </c>
      <c r="AV816" s="324" t="s">
        <v>86</v>
      </c>
      <c r="AW816" s="116" t="s">
        <v>86</v>
      </c>
      <c r="AX816" s="116" t="s">
        <v>31</v>
      </c>
      <c r="AY816" s="116" t="s">
        <v>74</v>
      </c>
      <c r="AZ816" s="324" t="s">
        <v>172</v>
      </c>
    </row>
    <row r="817" spans="2:52" s="116" customFormat="1" ht="22.6" customHeight="1" x14ac:dyDescent="0.35">
      <c r="B817" s="315"/>
      <c r="C817" s="316"/>
      <c r="D817" s="316"/>
      <c r="E817" s="317" t="s">
        <v>5</v>
      </c>
      <c r="F817" s="318" t="s">
        <v>784</v>
      </c>
      <c r="G817" s="319"/>
      <c r="H817" s="319"/>
      <c r="I817" s="319"/>
      <c r="J817" s="316"/>
      <c r="K817" s="320">
        <v>6.35</v>
      </c>
      <c r="L817" s="316"/>
      <c r="M817" s="316"/>
      <c r="N817" s="316"/>
      <c r="O817" s="316"/>
      <c r="P817" s="316"/>
      <c r="Q817" s="316"/>
      <c r="S817" s="321"/>
      <c r="U817" s="322"/>
      <c r="V817" s="316"/>
      <c r="W817" s="316"/>
      <c r="X817" s="316"/>
      <c r="Y817" s="316"/>
      <c r="Z817" s="316"/>
      <c r="AA817" s="316"/>
      <c r="AB817" s="323"/>
      <c r="AU817" s="324" t="s">
        <v>180</v>
      </c>
      <c r="AV817" s="324" t="s">
        <v>86</v>
      </c>
      <c r="AW817" s="116" t="s">
        <v>86</v>
      </c>
      <c r="AX817" s="116" t="s">
        <v>31</v>
      </c>
      <c r="AY817" s="116" t="s">
        <v>74</v>
      </c>
      <c r="AZ817" s="324" t="s">
        <v>172</v>
      </c>
    </row>
    <row r="818" spans="2:52" s="116" customFormat="1" ht="22.6" customHeight="1" x14ac:dyDescent="0.35">
      <c r="B818" s="315"/>
      <c r="C818" s="316"/>
      <c r="D818" s="316"/>
      <c r="E818" s="317" t="s">
        <v>5</v>
      </c>
      <c r="F818" s="318" t="s">
        <v>785</v>
      </c>
      <c r="G818" s="319"/>
      <c r="H818" s="319"/>
      <c r="I818" s="319"/>
      <c r="J818" s="316"/>
      <c r="K818" s="320">
        <v>8.07</v>
      </c>
      <c r="L818" s="316"/>
      <c r="M818" s="316"/>
      <c r="N818" s="316"/>
      <c r="O818" s="316"/>
      <c r="P818" s="316"/>
      <c r="Q818" s="316"/>
      <c r="S818" s="321"/>
      <c r="U818" s="322"/>
      <c r="V818" s="316"/>
      <c r="W818" s="316"/>
      <c r="X818" s="316"/>
      <c r="Y818" s="316"/>
      <c r="Z818" s="316"/>
      <c r="AA818" s="316"/>
      <c r="AB818" s="323"/>
      <c r="AU818" s="324" t="s">
        <v>180</v>
      </c>
      <c r="AV818" s="324" t="s">
        <v>86</v>
      </c>
      <c r="AW818" s="116" t="s">
        <v>86</v>
      </c>
      <c r="AX818" s="116" t="s">
        <v>31</v>
      </c>
      <c r="AY818" s="116" t="s">
        <v>74</v>
      </c>
      <c r="AZ818" s="324" t="s">
        <v>172</v>
      </c>
    </row>
    <row r="819" spans="2:52" s="116" customFormat="1" ht="22.6" customHeight="1" x14ac:dyDescent="0.35">
      <c r="B819" s="315"/>
      <c r="C819" s="316"/>
      <c r="D819" s="316"/>
      <c r="E819" s="317" t="s">
        <v>5</v>
      </c>
      <c r="F819" s="318" t="s">
        <v>786</v>
      </c>
      <c r="G819" s="319"/>
      <c r="H819" s="319"/>
      <c r="I819" s="319"/>
      <c r="J819" s="316"/>
      <c r="K819" s="320">
        <v>5.0999999999999996</v>
      </c>
      <c r="L819" s="316"/>
      <c r="M819" s="316"/>
      <c r="N819" s="316"/>
      <c r="O819" s="316"/>
      <c r="P819" s="316"/>
      <c r="Q819" s="316"/>
      <c r="S819" s="321"/>
      <c r="U819" s="322"/>
      <c r="V819" s="316"/>
      <c r="W819" s="316"/>
      <c r="X819" s="316"/>
      <c r="Y819" s="316"/>
      <c r="Z819" s="316"/>
      <c r="AA819" s="316"/>
      <c r="AB819" s="323"/>
      <c r="AU819" s="324" t="s">
        <v>180</v>
      </c>
      <c r="AV819" s="324" t="s">
        <v>86</v>
      </c>
      <c r="AW819" s="116" t="s">
        <v>86</v>
      </c>
      <c r="AX819" s="116" t="s">
        <v>31</v>
      </c>
      <c r="AY819" s="116" t="s">
        <v>74</v>
      </c>
      <c r="AZ819" s="324" t="s">
        <v>172</v>
      </c>
    </row>
    <row r="820" spans="2:52" s="116" customFormat="1" ht="22.6" customHeight="1" x14ac:dyDescent="0.35">
      <c r="B820" s="315"/>
      <c r="C820" s="316"/>
      <c r="D820" s="316"/>
      <c r="E820" s="317" t="s">
        <v>5</v>
      </c>
      <c r="F820" s="318" t="s">
        <v>787</v>
      </c>
      <c r="G820" s="319"/>
      <c r="H820" s="319"/>
      <c r="I820" s="319"/>
      <c r="J820" s="316"/>
      <c r="K820" s="320">
        <v>7.2</v>
      </c>
      <c r="L820" s="316"/>
      <c r="M820" s="316"/>
      <c r="N820" s="316"/>
      <c r="O820" s="316"/>
      <c r="P820" s="316"/>
      <c r="Q820" s="316"/>
      <c r="S820" s="321"/>
      <c r="U820" s="322"/>
      <c r="V820" s="316"/>
      <c r="W820" s="316"/>
      <c r="X820" s="316"/>
      <c r="Y820" s="316"/>
      <c r="Z820" s="316"/>
      <c r="AA820" s="316"/>
      <c r="AB820" s="323"/>
      <c r="AU820" s="324" t="s">
        <v>180</v>
      </c>
      <c r="AV820" s="324" t="s">
        <v>86</v>
      </c>
      <c r="AW820" s="116" t="s">
        <v>86</v>
      </c>
      <c r="AX820" s="116" t="s">
        <v>31</v>
      </c>
      <c r="AY820" s="116" t="s">
        <v>74</v>
      </c>
      <c r="AZ820" s="324" t="s">
        <v>172</v>
      </c>
    </row>
    <row r="821" spans="2:52" s="116" customFormat="1" ht="22.6" customHeight="1" x14ac:dyDescent="0.35">
      <c r="B821" s="315"/>
      <c r="C821" s="316"/>
      <c r="D821" s="316"/>
      <c r="E821" s="317" t="s">
        <v>5</v>
      </c>
      <c r="F821" s="318" t="s">
        <v>788</v>
      </c>
      <c r="G821" s="319"/>
      <c r="H821" s="319"/>
      <c r="I821" s="319"/>
      <c r="J821" s="316"/>
      <c r="K821" s="320">
        <v>7.19</v>
      </c>
      <c r="L821" s="316"/>
      <c r="M821" s="316"/>
      <c r="N821" s="316"/>
      <c r="O821" s="316"/>
      <c r="P821" s="316"/>
      <c r="Q821" s="316"/>
      <c r="S821" s="321"/>
      <c r="U821" s="322"/>
      <c r="V821" s="316"/>
      <c r="W821" s="316"/>
      <c r="X821" s="316"/>
      <c r="Y821" s="316"/>
      <c r="Z821" s="316"/>
      <c r="AA821" s="316"/>
      <c r="AB821" s="323"/>
      <c r="AU821" s="324" t="s">
        <v>180</v>
      </c>
      <c r="AV821" s="324" t="s">
        <v>86</v>
      </c>
      <c r="AW821" s="116" t="s">
        <v>86</v>
      </c>
      <c r="AX821" s="116" t="s">
        <v>31</v>
      </c>
      <c r="AY821" s="116" t="s">
        <v>74</v>
      </c>
      <c r="AZ821" s="324" t="s">
        <v>172</v>
      </c>
    </row>
    <row r="822" spans="2:52" s="116" customFormat="1" ht="22.6" customHeight="1" x14ac:dyDescent="0.35">
      <c r="B822" s="315"/>
      <c r="C822" s="316"/>
      <c r="D822" s="316"/>
      <c r="E822" s="317" t="s">
        <v>5</v>
      </c>
      <c r="F822" s="318" t="s">
        <v>789</v>
      </c>
      <c r="G822" s="319"/>
      <c r="H822" s="319"/>
      <c r="I822" s="319"/>
      <c r="J822" s="316"/>
      <c r="K822" s="320">
        <v>10.199999999999999</v>
      </c>
      <c r="L822" s="316"/>
      <c r="M822" s="316"/>
      <c r="N822" s="316"/>
      <c r="O822" s="316"/>
      <c r="P822" s="316"/>
      <c r="Q822" s="316"/>
      <c r="S822" s="321"/>
      <c r="U822" s="322"/>
      <c r="V822" s="316"/>
      <c r="W822" s="316"/>
      <c r="X822" s="316"/>
      <c r="Y822" s="316"/>
      <c r="Z822" s="316"/>
      <c r="AA822" s="316"/>
      <c r="AB822" s="323"/>
      <c r="AU822" s="324" t="s">
        <v>180</v>
      </c>
      <c r="AV822" s="324" t="s">
        <v>86</v>
      </c>
      <c r="AW822" s="116" t="s">
        <v>86</v>
      </c>
      <c r="AX822" s="116" t="s">
        <v>31</v>
      </c>
      <c r="AY822" s="116" t="s">
        <v>74</v>
      </c>
      <c r="AZ822" s="324" t="s">
        <v>172</v>
      </c>
    </row>
    <row r="823" spans="2:52" s="116" customFormat="1" ht="22.6" customHeight="1" x14ac:dyDescent="0.35">
      <c r="B823" s="315"/>
      <c r="C823" s="316"/>
      <c r="D823" s="316"/>
      <c r="E823" s="317" t="s">
        <v>5</v>
      </c>
      <c r="F823" s="318" t="s">
        <v>790</v>
      </c>
      <c r="G823" s="319"/>
      <c r="H823" s="319"/>
      <c r="I823" s="319"/>
      <c r="J823" s="316"/>
      <c r="K823" s="320">
        <v>5.88</v>
      </c>
      <c r="L823" s="316"/>
      <c r="M823" s="316"/>
      <c r="N823" s="316"/>
      <c r="O823" s="316"/>
      <c r="P823" s="316"/>
      <c r="Q823" s="316"/>
      <c r="S823" s="321"/>
      <c r="U823" s="322"/>
      <c r="V823" s="316"/>
      <c r="W823" s="316"/>
      <c r="X823" s="316"/>
      <c r="Y823" s="316"/>
      <c r="Z823" s="316"/>
      <c r="AA823" s="316"/>
      <c r="AB823" s="323"/>
      <c r="AU823" s="324" t="s">
        <v>180</v>
      </c>
      <c r="AV823" s="324" t="s">
        <v>86</v>
      </c>
      <c r="AW823" s="116" t="s">
        <v>86</v>
      </c>
      <c r="AX823" s="116" t="s">
        <v>31</v>
      </c>
      <c r="AY823" s="116" t="s">
        <v>74</v>
      </c>
      <c r="AZ823" s="324" t="s">
        <v>172</v>
      </c>
    </row>
    <row r="824" spans="2:52" s="116" customFormat="1" ht="22.6" customHeight="1" x14ac:dyDescent="0.35">
      <c r="B824" s="315"/>
      <c r="C824" s="316"/>
      <c r="D824" s="316"/>
      <c r="E824" s="317" t="s">
        <v>5</v>
      </c>
      <c r="F824" s="318" t="s">
        <v>791</v>
      </c>
      <c r="G824" s="319"/>
      <c r="H824" s="319"/>
      <c r="I824" s="319"/>
      <c r="J824" s="316"/>
      <c r="K824" s="320">
        <v>20.61</v>
      </c>
      <c r="L824" s="316"/>
      <c r="M824" s="316"/>
      <c r="N824" s="316"/>
      <c r="O824" s="316"/>
      <c r="P824" s="316"/>
      <c r="Q824" s="316"/>
      <c r="S824" s="321"/>
      <c r="U824" s="322"/>
      <c r="V824" s="316"/>
      <c r="W824" s="316"/>
      <c r="X824" s="316"/>
      <c r="Y824" s="316"/>
      <c r="Z824" s="316"/>
      <c r="AA824" s="316"/>
      <c r="AB824" s="323"/>
      <c r="AU824" s="324" t="s">
        <v>180</v>
      </c>
      <c r="AV824" s="324" t="s">
        <v>86</v>
      </c>
      <c r="AW824" s="116" t="s">
        <v>86</v>
      </c>
      <c r="AX824" s="116" t="s">
        <v>31</v>
      </c>
      <c r="AY824" s="116" t="s">
        <v>74</v>
      </c>
      <c r="AZ824" s="324" t="s">
        <v>172</v>
      </c>
    </row>
    <row r="825" spans="2:52" s="116" customFormat="1" ht="22.6" customHeight="1" x14ac:dyDescent="0.35">
      <c r="B825" s="315"/>
      <c r="C825" s="316"/>
      <c r="D825" s="316"/>
      <c r="E825" s="317" t="s">
        <v>5</v>
      </c>
      <c r="F825" s="318" t="s">
        <v>792</v>
      </c>
      <c r="G825" s="319"/>
      <c r="H825" s="319"/>
      <c r="I825" s="319"/>
      <c r="J825" s="316"/>
      <c r="K825" s="320">
        <v>20.55</v>
      </c>
      <c r="L825" s="316"/>
      <c r="M825" s="316"/>
      <c r="N825" s="316"/>
      <c r="O825" s="316"/>
      <c r="P825" s="316"/>
      <c r="Q825" s="316"/>
      <c r="S825" s="321"/>
      <c r="U825" s="322"/>
      <c r="V825" s="316"/>
      <c r="W825" s="316"/>
      <c r="X825" s="316"/>
      <c r="Y825" s="316"/>
      <c r="Z825" s="316"/>
      <c r="AA825" s="316"/>
      <c r="AB825" s="323"/>
      <c r="AU825" s="324" t="s">
        <v>180</v>
      </c>
      <c r="AV825" s="324" t="s">
        <v>86</v>
      </c>
      <c r="AW825" s="116" t="s">
        <v>86</v>
      </c>
      <c r="AX825" s="116" t="s">
        <v>31</v>
      </c>
      <c r="AY825" s="116" t="s">
        <v>74</v>
      </c>
      <c r="AZ825" s="324" t="s">
        <v>172</v>
      </c>
    </row>
    <row r="826" spans="2:52" s="116" customFormat="1" ht="22.6" customHeight="1" x14ac:dyDescent="0.35">
      <c r="B826" s="315"/>
      <c r="C826" s="316"/>
      <c r="D826" s="316"/>
      <c r="E826" s="317" t="s">
        <v>5</v>
      </c>
      <c r="F826" s="318" t="s">
        <v>793</v>
      </c>
      <c r="G826" s="319"/>
      <c r="H826" s="319"/>
      <c r="I826" s="319"/>
      <c r="J826" s="316"/>
      <c r="K826" s="320">
        <v>8.65</v>
      </c>
      <c r="L826" s="316"/>
      <c r="M826" s="316"/>
      <c r="N826" s="316"/>
      <c r="O826" s="316"/>
      <c r="P826" s="316"/>
      <c r="Q826" s="316"/>
      <c r="S826" s="321"/>
      <c r="U826" s="322"/>
      <c r="V826" s="316"/>
      <c r="W826" s="316"/>
      <c r="X826" s="316"/>
      <c r="Y826" s="316"/>
      <c r="Z826" s="316"/>
      <c r="AA826" s="316"/>
      <c r="AB826" s="323"/>
      <c r="AU826" s="324" t="s">
        <v>180</v>
      </c>
      <c r="AV826" s="324" t="s">
        <v>86</v>
      </c>
      <c r="AW826" s="116" t="s">
        <v>86</v>
      </c>
      <c r="AX826" s="116" t="s">
        <v>31</v>
      </c>
      <c r="AY826" s="116" t="s">
        <v>74</v>
      </c>
      <c r="AZ826" s="324" t="s">
        <v>172</v>
      </c>
    </row>
    <row r="827" spans="2:52" s="116" customFormat="1" ht="22.6" customHeight="1" x14ac:dyDescent="0.35">
      <c r="B827" s="315"/>
      <c r="C827" s="316"/>
      <c r="D827" s="316"/>
      <c r="E827" s="317" t="s">
        <v>5</v>
      </c>
      <c r="F827" s="318" t="s">
        <v>794</v>
      </c>
      <c r="G827" s="319"/>
      <c r="H827" s="319"/>
      <c r="I827" s="319"/>
      <c r="J827" s="316"/>
      <c r="K827" s="320">
        <v>27.32</v>
      </c>
      <c r="L827" s="316"/>
      <c r="M827" s="316"/>
      <c r="N827" s="316"/>
      <c r="O827" s="316"/>
      <c r="P827" s="316"/>
      <c r="Q827" s="316"/>
      <c r="S827" s="321"/>
      <c r="U827" s="322"/>
      <c r="V827" s="316"/>
      <c r="W827" s="316"/>
      <c r="X827" s="316"/>
      <c r="Y827" s="316"/>
      <c r="Z827" s="316"/>
      <c r="AA827" s="316"/>
      <c r="AB827" s="323"/>
      <c r="AU827" s="324" t="s">
        <v>180</v>
      </c>
      <c r="AV827" s="324" t="s">
        <v>86</v>
      </c>
      <c r="AW827" s="116" t="s">
        <v>86</v>
      </c>
      <c r="AX827" s="116" t="s">
        <v>31</v>
      </c>
      <c r="AY827" s="116" t="s">
        <v>74</v>
      </c>
      <c r="AZ827" s="324" t="s">
        <v>172</v>
      </c>
    </row>
    <row r="828" spans="2:52" s="116" customFormat="1" ht="22.6" customHeight="1" x14ac:dyDescent="0.35">
      <c r="B828" s="315"/>
      <c r="C828" s="316"/>
      <c r="D828" s="316"/>
      <c r="E828" s="317" t="s">
        <v>5</v>
      </c>
      <c r="F828" s="318" t="s">
        <v>795</v>
      </c>
      <c r="G828" s="319"/>
      <c r="H828" s="319"/>
      <c r="I828" s="319"/>
      <c r="J828" s="316"/>
      <c r="K828" s="320">
        <v>8.6300000000000008</v>
      </c>
      <c r="L828" s="316"/>
      <c r="M828" s="316"/>
      <c r="N828" s="316"/>
      <c r="O828" s="316"/>
      <c r="P828" s="316"/>
      <c r="Q828" s="316"/>
      <c r="S828" s="321"/>
      <c r="U828" s="322"/>
      <c r="V828" s="316"/>
      <c r="W828" s="316"/>
      <c r="X828" s="316"/>
      <c r="Y828" s="316"/>
      <c r="Z828" s="316"/>
      <c r="AA828" s="316"/>
      <c r="AB828" s="323"/>
      <c r="AU828" s="324" t="s">
        <v>180</v>
      </c>
      <c r="AV828" s="324" t="s">
        <v>86</v>
      </c>
      <c r="AW828" s="116" t="s">
        <v>86</v>
      </c>
      <c r="AX828" s="116" t="s">
        <v>31</v>
      </c>
      <c r="AY828" s="116" t="s">
        <v>74</v>
      </c>
      <c r="AZ828" s="324" t="s">
        <v>172</v>
      </c>
    </row>
    <row r="829" spans="2:52" s="116" customFormat="1" ht="22.6" customHeight="1" x14ac:dyDescent="0.35">
      <c r="B829" s="315"/>
      <c r="C829" s="316"/>
      <c r="D829" s="316"/>
      <c r="E829" s="317" t="s">
        <v>5</v>
      </c>
      <c r="F829" s="318" t="s">
        <v>796</v>
      </c>
      <c r="G829" s="319"/>
      <c r="H829" s="319"/>
      <c r="I829" s="319"/>
      <c r="J829" s="316"/>
      <c r="K829" s="320">
        <v>6.83</v>
      </c>
      <c r="L829" s="316"/>
      <c r="M829" s="316"/>
      <c r="N829" s="316"/>
      <c r="O829" s="316"/>
      <c r="P829" s="316"/>
      <c r="Q829" s="316"/>
      <c r="S829" s="321"/>
      <c r="U829" s="322"/>
      <c r="V829" s="316"/>
      <c r="W829" s="316"/>
      <c r="X829" s="316"/>
      <c r="Y829" s="316"/>
      <c r="Z829" s="316"/>
      <c r="AA829" s="316"/>
      <c r="AB829" s="323"/>
      <c r="AU829" s="324" t="s">
        <v>180</v>
      </c>
      <c r="AV829" s="324" t="s">
        <v>86</v>
      </c>
      <c r="AW829" s="116" t="s">
        <v>86</v>
      </c>
      <c r="AX829" s="116" t="s">
        <v>31</v>
      </c>
      <c r="AY829" s="116" t="s">
        <v>74</v>
      </c>
      <c r="AZ829" s="324" t="s">
        <v>172</v>
      </c>
    </row>
    <row r="830" spans="2:52" s="116" customFormat="1" ht="22.6" customHeight="1" x14ac:dyDescent="0.35">
      <c r="B830" s="315"/>
      <c r="C830" s="316"/>
      <c r="D830" s="316"/>
      <c r="E830" s="317" t="s">
        <v>5</v>
      </c>
      <c r="F830" s="318" t="s">
        <v>797</v>
      </c>
      <c r="G830" s="319"/>
      <c r="H830" s="319"/>
      <c r="I830" s="319"/>
      <c r="J830" s="316"/>
      <c r="K830" s="320">
        <v>5.73</v>
      </c>
      <c r="L830" s="316"/>
      <c r="M830" s="316"/>
      <c r="N830" s="316"/>
      <c r="O830" s="316"/>
      <c r="P830" s="316"/>
      <c r="Q830" s="316"/>
      <c r="S830" s="321"/>
      <c r="U830" s="322"/>
      <c r="V830" s="316"/>
      <c r="W830" s="316"/>
      <c r="X830" s="316"/>
      <c r="Y830" s="316"/>
      <c r="Z830" s="316"/>
      <c r="AA830" s="316"/>
      <c r="AB830" s="323"/>
      <c r="AU830" s="324" t="s">
        <v>180</v>
      </c>
      <c r="AV830" s="324" t="s">
        <v>86</v>
      </c>
      <c r="AW830" s="116" t="s">
        <v>86</v>
      </c>
      <c r="AX830" s="116" t="s">
        <v>31</v>
      </c>
      <c r="AY830" s="116" t="s">
        <v>74</v>
      </c>
      <c r="AZ830" s="324" t="s">
        <v>172</v>
      </c>
    </row>
    <row r="831" spans="2:52" s="116" customFormat="1" ht="22.6" customHeight="1" x14ac:dyDescent="0.35">
      <c r="B831" s="315"/>
      <c r="C831" s="316"/>
      <c r="D831" s="316"/>
      <c r="E831" s="317" t="s">
        <v>5</v>
      </c>
      <c r="F831" s="318" t="s">
        <v>798</v>
      </c>
      <c r="G831" s="319"/>
      <c r="H831" s="319"/>
      <c r="I831" s="319"/>
      <c r="J831" s="316"/>
      <c r="K831" s="320">
        <v>4.2</v>
      </c>
      <c r="L831" s="316"/>
      <c r="M831" s="316"/>
      <c r="N831" s="316"/>
      <c r="O831" s="316"/>
      <c r="P831" s="316"/>
      <c r="Q831" s="316"/>
      <c r="S831" s="321"/>
      <c r="U831" s="322"/>
      <c r="V831" s="316"/>
      <c r="W831" s="316"/>
      <c r="X831" s="316"/>
      <c r="Y831" s="316"/>
      <c r="Z831" s="316"/>
      <c r="AA831" s="316"/>
      <c r="AB831" s="323"/>
      <c r="AU831" s="324" t="s">
        <v>180</v>
      </c>
      <c r="AV831" s="324" t="s">
        <v>86</v>
      </c>
      <c r="AW831" s="116" t="s">
        <v>86</v>
      </c>
      <c r="AX831" s="116" t="s">
        <v>31</v>
      </c>
      <c r="AY831" s="116" t="s">
        <v>74</v>
      </c>
      <c r="AZ831" s="324" t="s">
        <v>172</v>
      </c>
    </row>
    <row r="832" spans="2:52" s="116" customFormat="1" ht="22.6" customHeight="1" x14ac:dyDescent="0.35">
      <c r="B832" s="315"/>
      <c r="C832" s="316"/>
      <c r="D832" s="316"/>
      <c r="E832" s="317" t="s">
        <v>5</v>
      </c>
      <c r="F832" s="318" t="s">
        <v>799</v>
      </c>
      <c r="G832" s="319"/>
      <c r="H832" s="319"/>
      <c r="I832" s="319"/>
      <c r="J832" s="316"/>
      <c r="K832" s="320">
        <v>7.27</v>
      </c>
      <c r="L832" s="316"/>
      <c r="M832" s="316"/>
      <c r="N832" s="316"/>
      <c r="O832" s="316"/>
      <c r="P832" s="316"/>
      <c r="Q832" s="316"/>
      <c r="S832" s="321"/>
      <c r="U832" s="322"/>
      <c r="V832" s="316"/>
      <c r="W832" s="316"/>
      <c r="X832" s="316"/>
      <c r="Y832" s="316"/>
      <c r="Z832" s="316"/>
      <c r="AA832" s="316"/>
      <c r="AB832" s="323"/>
      <c r="AU832" s="324" t="s">
        <v>180</v>
      </c>
      <c r="AV832" s="324" t="s">
        <v>86</v>
      </c>
      <c r="AW832" s="116" t="s">
        <v>86</v>
      </c>
      <c r="AX832" s="116" t="s">
        <v>31</v>
      </c>
      <c r="AY832" s="116" t="s">
        <v>74</v>
      </c>
      <c r="AZ832" s="324" t="s">
        <v>172</v>
      </c>
    </row>
    <row r="833" spans="2:52" s="116" customFormat="1" ht="22.6" customHeight="1" x14ac:dyDescent="0.35">
      <c r="B833" s="315"/>
      <c r="C833" s="316"/>
      <c r="D833" s="316"/>
      <c r="E833" s="317" t="s">
        <v>5</v>
      </c>
      <c r="F833" s="318" t="s">
        <v>800</v>
      </c>
      <c r="G833" s="319"/>
      <c r="H833" s="319"/>
      <c r="I833" s="319"/>
      <c r="J833" s="316"/>
      <c r="K833" s="320">
        <v>8.4</v>
      </c>
      <c r="L833" s="316"/>
      <c r="M833" s="316"/>
      <c r="N833" s="316"/>
      <c r="O833" s="316"/>
      <c r="P833" s="316"/>
      <c r="Q833" s="316"/>
      <c r="S833" s="321"/>
      <c r="U833" s="322"/>
      <c r="V833" s="316"/>
      <c r="W833" s="316"/>
      <c r="X833" s="316"/>
      <c r="Y833" s="316"/>
      <c r="Z833" s="316"/>
      <c r="AA833" s="316"/>
      <c r="AB833" s="323"/>
      <c r="AU833" s="324" t="s">
        <v>180</v>
      </c>
      <c r="AV833" s="324" t="s">
        <v>86</v>
      </c>
      <c r="AW833" s="116" t="s">
        <v>86</v>
      </c>
      <c r="AX833" s="116" t="s">
        <v>31</v>
      </c>
      <c r="AY833" s="116" t="s">
        <v>74</v>
      </c>
      <c r="AZ833" s="324" t="s">
        <v>172</v>
      </c>
    </row>
    <row r="834" spans="2:52" s="116" customFormat="1" ht="22.6" customHeight="1" x14ac:dyDescent="0.35">
      <c r="B834" s="315"/>
      <c r="C834" s="316"/>
      <c r="D834" s="316"/>
      <c r="E834" s="317" t="s">
        <v>5</v>
      </c>
      <c r="F834" s="318" t="s">
        <v>801</v>
      </c>
      <c r="G834" s="319"/>
      <c r="H834" s="319"/>
      <c r="I834" s="319"/>
      <c r="J834" s="316"/>
      <c r="K834" s="320">
        <v>5.8</v>
      </c>
      <c r="L834" s="316"/>
      <c r="M834" s="316"/>
      <c r="N834" s="316"/>
      <c r="O834" s="316"/>
      <c r="P834" s="316"/>
      <c r="Q834" s="316"/>
      <c r="S834" s="321"/>
      <c r="U834" s="322"/>
      <c r="V834" s="316"/>
      <c r="W834" s="316"/>
      <c r="X834" s="316"/>
      <c r="Y834" s="316"/>
      <c r="Z834" s="316"/>
      <c r="AA834" s="316"/>
      <c r="AB834" s="323"/>
      <c r="AU834" s="324" t="s">
        <v>180</v>
      </c>
      <c r="AV834" s="324" t="s">
        <v>86</v>
      </c>
      <c r="AW834" s="116" t="s">
        <v>86</v>
      </c>
      <c r="AX834" s="116" t="s">
        <v>31</v>
      </c>
      <c r="AY834" s="116" t="s">
        <v>74</v>
      </c>
      <c r="AZ834" s="324" t="s">
        <v>172</v>
      </c>
    </row>
    <row r="835" spans="2:52" s="116" customFormat="1" ht="22.6" customHeight="1" x14ac:dyDescent="0.35">
      <c r="B835" s="315"/>
      <c r="C835" s="316"/>
      <c r="D835" s="316"/>
      <c r="E835" s="317" t="s">
        <v>5</v>
      </c>
      <c r="F835" s="318" t="s">
        <v>802</v>
      </c>
      <c r="G835" s="319"/>
      <c r="H835" s="319"/>
      <c r="I835" s="319"/>
      <c r="J835" s="316"/>
      <c r="K835" s="320">
        <v>4.42</v>
      </c>
      <c r="L835" s="316"/>
      <c r="M835" s="316"/>
      <c r="N835" s="316"/>
      <c r="O835" s="316"/>
      <c r="P835" s="316"/>
      <c r="Q835" s="316"/>
      <c r="S835" s="321"/>
      <c r="U835" s="322"/>
      <c r="V835" s="316"/>
      <c r="W835" s="316"/>
      <c r="X835" s="316"/>
      <c r="Y835" s="316"/>
      <c r="Z835" s="316"/>
      <c r="AA835" s="316"/>
      <c r="AB835" s="323"/>
      <c r="AU835" s="324" t="s">
        <v>180</v>
      </c>
      <c r="AV835" s="324" t="s">
        <v>86</v>
      </c>
      <c r="AW835" s="116" t="s">
        <v>86</v>
      </c>
      <c r="AX835" s="116" t="s">
        <v>31</v>
      </c>
      <c r="AY835" s="116" t="s">
        <v>74</v>
      </c>
      <c r="AZ835" s="324" t="s">
        <v>172</v>
      </c>
    </row>
    <row r="836" spans="2:52" s="116" customFormat="1" ht="22.6" customHeight="1" x14ac:dyDescent="0.35">
      <c r="B836" s="315"/>
      <c r="C836" s="316"/>
      <c r="D836" s="316"/>
      <c r="E836" s="317" t="s">
        <v>5</v>
      </c>
      <c r="F836" s="318" t="s">
        <v>803</v>
      </c>
      <c r="G836" s="319"/>
      <c r="H836" s="319"/>
      <c r="I836" s="319"/>
      <c r="J836" s="316"/>
      <c r="K836" s="320">
        <v>5.65</v>
      </c>
      <c r="L836" s="316"/>
      <c r="M836" s="316"/>
      <c r="N836" s="316"/>
      <c r="O836" s="316"/>
      <c r="P836" s="316"/>
      <c r="Q836" s="316"/>
      <c r="S836" s="321"/>
      <c r="U836" s="322"/>
      <c r="V836" s="316"/>
      <c r="W836" s="316"/>
      <c r="X836" s="316"/>
      <c r="Y836" s="316"/>
      <c r="Z836" s="316"/>
      <c r="AA836" s="316"/>
      <c r="AB836" s="323"/>
      <c r="AU836" s="324" t="s">
        <v>180</v>
      </c>
      <c r="AV836" s="324" t="s">
        <v>86</v>
      </c>
      <c r="AW836" s="116" t="s">
        <v>86</v>
      </c>
      <c r="AX836" s="116" t="s">
        <v>31</v>
      </c>
      <c r="AY836" s="116" t="s">
        <v>74</v>
      </c>
      <c r="AZ836" s="324" t="s">
        <v>172</v>
      </c>
    </row>
    <row r="837" spans="2:52" s="116" customFormat="1" ht="22.6" customHeight="1" x14ac:dyDescent="0.35">
      <c r="B837" s="315"/>
      <c r="C837" s="316"/>
      <c r="D837" s="316"/>
      <c r="E837" s="317" t="s">
        <v>5</v>
      </c>
      <c r="F837" s="318" t="s">
        <v>804</v>
      </c>
      <c r="G837" s="319"/>
      <c r="H837" s="319"/>
      <c r="I837" s="319"/>
      <c r="J837" s="316"/>
      <c r="K837" s="320">
        <v>4.2</v>
      </c>
      <c r="L837" s="316"/>
      <c r="M837" s="316"/>
      <c r="N837" s="316"/>
      <c r="O837" s="316"/>
      <c r="P837" s="316"/>
      <c r="Q837" s="316"/>
      <c r="S837" s="321"/>
      <c r="U837" s="322"/>
      <c r="V837" s="316"/>
      <c r="W837" s="316"/>
      <c r="X837" s="316"/>
      <c r="Y837" s="316"/>
      <c r="Z837" s="316"/>
      <c r="AA837" s="316"/>
      <c r="AB837" s="323"/>
      <c r="AU837" s="324" t="s">
        <v>180</v>
      </c>
      <c r="AV837" s="324" t="s">
        <v>86</v>
      </c>
      <c r="AW837" s="116" t="s">
        <v>86</v>
      </c>
      <c r="AX837" s="116" t="s">
        <v>31</v>
      </c>
      <c r="AY837" s="116" t="s">
        <v>74</v>
      </c>
      <c r="AZ837" s="324" t="s">
        <v>172</v>
      </c>
    </row>
    <row r="838" spans="2:52" s="116" customFormat="1" ht="22.6" customHeight="1" x14ac:dyDescent="0.35">
      <c r="B838" s="315"/>
      <c r="C838" s="316"/>
      <c r="D838" s="316"/>
      <c r="E838" s="317" t="s">
        <v>5</v>
      </c>
      <c r="F838" s="318" t="s">
        <v>805</v>
      </c>
      <c r="G838" s="319"/>
      <c r="H838" s="319"/>
      <c r="I838" s="319"/>
      <c r="J838" s="316"/>
      <c r="K838" s="320">
        <v>12.6</v>
      </c>
      <c r="L838" s="316"/>
      <c r="M838" s="316"/>
      <c r="N838" s="316"/>
      <c r="O838" s="316"/>
      <c r="P838" s="316"/>
      <c r="Q838" s="316"/>
      <c r="S838" s="321"/>
      <c r="U838" s="322"/>
      <c r="V838" s="316"/>
      <c r="W838" s="316"/>
      <c r="X838" s="316"/>
      <c r="Y838" s="316"/>
      <c r="Z838" s="316"/>
      <c r="AA838" s="316"/>
      <c r="AB838" s="323"/>
      <c r="AU838" s="324" t="s">
        <v>180</v>
      </c>
      <c r="AV838" s="324" t="s">
        <v>86</v>
      </c>
      <c r="AW838" s="116" t="s">
        <v>86</v>
      </c>
      <c r="AX838" s="116" t="s">
        <v>31</v>
      </c>
      <c r="AY838" s="116" t="s">
        <v>74</v>
      </c>
      <c r="AZ838" s="324" t="s">
        <v>172</v>
      </c>
    </row>
    <row r="839" spans="2:52" s="116" customFormat="1" ht="22.6" customHeight="1" x14ac:dyDescent="0.35">
      <c r="B839" s="315"/>
      <c r="C839" s="316"/>
      <c r="D839" s="316"/>
      <c r="E839" s="317" t="s">
        <v>5</v>
      </c>
      <c r="F839" s="318" t="s">
        <v>803</v>
      </c>
      <c r="G839" s="319"/>
      <c r="H839" s="319"/>
      <c r="I839" s="319"/>
      <c r="J839" s="316"/>
      <c r="K839" s="320">
        <v>5.65</v>
      </c>
      <c r="L839" s="316"/>
      <c r="M839" s="316"/>
      <c r="N839" s="316"/>
      <c r="O839" s="316"/>
      <c r="P839" s="316"/>
      <c r="Q839" s="316"/>
      <c r="S839" s="321"/>
      <c r="U839" s="322"/>
      <c r="V839" s="316"/>
      <c r="W839" s="316"/>
      <c r="X839" s="316"/>
      <c r="Y839" s="316"/>
      <c r="Z839" s="316"/>
      <c r="AA839" s="316"/>
      <c r="AB839" s="323"/>
      <c r="AU839" s="324" t="s">
        <v>180</v>
      </c>
      <c r="AV839" s="324" t="s">
        <v>86</v>
      </c>
      <c r="AW839" s="116" t="s">
        <v>86</v>
      </c>
      <c r="AX839" s="116" t="s">
        <v>31</v>
      </c>
      <c r="AY839" s="116" t="s">
        <v>74</v>
      </c>
      <c r="AZ839" s="324" t="s">
        <v>172</v>
      </c>
    </row>
    <row r="840" spans="2:52" s="116" customFormat="1" ht="22.6" customHeight="1" x14ac:dyDescent="0.35">
      <c r="B840" s="315"/>
      <c r="C840" s="316"/>
      <c r="D840" s="316"/>
      <c r="E840" s="317" t="s">
        <v>5</v>
      </c>
      <c r="F840" s="318" t="s">
        <v>806</v>
      </c>
      <c r="G840" s="319"/>
      <c r="H840" s="319"/>
      <c r="I840" s="319"/>
      <c r="J840" s="316"/>
      <c r="K840" s="320">
        <v>4.4000000000000004</v>
      </c>
      <c r="L840" s="316"/>
      <c r="M840" s="316"/>
      <c r="N840" s="316"/>
      <c r="O840" s="316"/>
      <c r="P840" s="316"/>
      <c r="Q840" s="316"/>
      <c r="S840" s="321"/>
      <c r="U840" s="322"/>
      <c r="V840" s="316"/>
      <c r="W840" s="316"/>
      <c r="X840" s="316"/>
      <c r="Y840" s="316"/>
      <c r="Z840" s="316"/>
      <c r="AA840" s="316"/>
      <c r="AB840" s="323"/>
      <c r="AU840" s="324" t="s">
        <v>180</v>
      </c>
      <c r="AV840" s="324" t="s">
        <v>86</v>
      </c>
      <c r="AW840" s="116" t="s">
        <v>86</v>
      </c>
      <c r="AX840" s="116" t="s">
        <v>31</v>
      </c>
      <c r="AY840" s="116" t="s">
        <v>74</v>
      </c>
      <c r="AZ840" s="324" t="s">
        <v>172</v>
      </c>
    </row>
    <row r="841" spans="2:52" s="116" customFormat="1" ht="22.6" customHeight="1" x14ac:dyDescent="0.35">
      <c r="B841" s="315"/>
      <c r="C841" s="316"/>
      <c r="D841" s="316"/>
      <c r="E841" s="317" t="s">
        <v>5</v>
      </c>
      <c r="F841" s="318" t="s">
        <v>807</v>
      </c>
      <c r="G841" s="319"/>
      <c r="H841" s="319"/>
      <c r="I841" s="319"/>
      <c r="J841" s="316"/>
      <c r="K841" s="320">
        <v>3.6</v>
      </c>
      <c r="L841" s="316"/>
      <c r="M841" s="316"/>
      <c r="N841" s="316"/>
      <c r="O841" s="316"/>
      <c r="P841" s="316"/>
      <c r="Q841" s="316"/>
      <c r="S841" s="321"/>
      <c r="U841" s="322"/>
      <c r="V841" s="316"/>
      <c r="W841" s="316"/>
      <c r="X841" s="316"/>
      <c r="Y841" s="316"/>
      <c r="Z841" s="316"/>
      <c r="AA841" s="316"/>
      <c r="AB841" s="323"/>
      <c r="AU841" s="324" t="s">
        <v>180</v>
      </c>
      <c r="AV841" s="324" t="s">
        <v>86</v>
      </c>
      <c r="AW841" s="116" t="s">
        <v>86</v>
      </c>
      <c r="AX841" s="116" t="s">
        <v>31</v>
      </c>
      <c r="AY841" s="116" t="s">
        <v>74</v>
      </c>
      <c r="AZ841" s="324" t="s">
        <v>172</v>
      </c>
    </row>
    <row r="842" spans="2:52" s="116" customFormat="1" ht="22.6" customHeight="1" x14ac:dyDescent="0.35">
      <c r="B842" s="315"/>
      <c r="C842" s="316"/>
      <c r="D842" s="316"/>
      <c r="E842" s="317" t="s">
        <v>5</v>
      </c>
      <c r="F842" s="318" t="s">
        <v>808</v>
      </c>
      <c r="G842" s="319"/>
      <c r="H842" s="319"/>
      <c r="I842" s="319"/>
      <c r="J842" s="316"/>
      <c r="K842" s="320">
        <v>5.2</v>
      </c>
      <c r="L842" s="316"/>
      <c r="M842" s="316"/>
      <c r="N842" s="316"/>
      <c r="O842" s="316"/>
      <c r="P842" s="316"/>
      <c r="Q842" s="316"/>
      <c r="S842" s="321"/>
      <c r="U842" s="322"/>
      <c r="V842" s="316"/>
      <c r="W842" s="316"/>
      <c r="X842" s="316"/>
      <c r="Y842" s="316"/>
      <c r="Z842" s="316"/>
      <c r="AA842" s="316"/>
      <c r="AB842" s="323"/>
      <c r="AU842" s="324" t="s">
        <v>180</v>
      </c>
      <c r="AV842" s="324" t="s">
        <v>86</v>
      </c>
      <c r="AW842" s="116" t="s">
        <v>86</v>
      </c>
      <c r="AX842" s="116" t="s">
        <v>31</v>
      </c>
      <c r="AY842" s="116" t="s">
        <v>74</v>
      </c>
      <c r="AZ842" s="324" t="s">
        <v>172</v>
      </c>
    </row>
    <row r="843" spans="2:52" s="116" customFormat="1" ht="22.6" customHeight="1" x14ac:dyDescent="0.35">
      <c r="B843" s="315"/>
      <c r="C843" s="316"/>
      <c r="D843" s="316"/>
      <c r="E843" s="317" t="s">
        <v>5</v>
      </c>
      <c r="F843" s="318" t="s">
        <v>809</v>
      </c>
      <c r="G843" s="319"/>
      <c r="H843" s="319"/>
      <c r="I843" s="319"/>
      <c r="J843" s="316"/>
      <c r="K843" s="320">
        <v>28.8</v>
      </c>
      <c r="L843" s="316"/>
      <c r="M843" s="316"/>
      <c r="N843" s="316"/>
      <c r="O843" s="316"/>
      <c r="P843" s="316"/>
      <c r="Q843" s="316"/>
      <c r="S843" s="321"/>
      <c r="U843" s="322"/>
      <c r="V843" s="316"/>
      <c r="W843" s="316"/>
      <c r="X843" s="316"/>
      <c r="Y843" s="316"/>
      <c r="Z843" s="316"/>
      <c r="AA843" s="316"/>
      <c r="AB843" s="323"/>
      <c r="AU843" s="324" t="s">
        <v>180</v>
      </c>
      <c r="AV843" s="324" t="s">
        <v>86</v>
      </c>
      <c r="AW843" s="116" t="s">
        <v>86</v>
      </c>
      <c r="AX843" s="116" t="s">
        <v>31</v>
      </c>
      <c r="AY843" s="116" t="s">
        <v>74</v>
      </c>
      <c r="AZ843" s="324" t="s">
        <v>172</v>
      </c>
    </row>
    <row r="844" spans="2:52" s="115" customFormat="1" ht="22.6" customHeight="1" x14ac:dyDescent="0.35">
      <c r="B844" s="303"/>
      <c r="C844" s="304"/>
      <c r="D844" s="304"/>
      <c r="E844" s="305" t="s">
        <v>5</v>
      </c>
      <c r="F844" s="313" t="s">
        <v>307</v>
      </c>
      <c r="G844" s="314"/>
      <c r="H844" s="314"/>
      <c r="I844" s="314"/>
      <c r="J844" s="304"/>
      <c r="K844" s="308" t="s">
        <v>5</v>
      </c>
      <c r="L844" s="304"/>
      <c r="M844" s="304"/>
      <c r="N844" s="304"/>
      <c r="O844" s="304"/>
      <c r="P844" s="304"/>
      <c r="Q844" s="304"/>
      <c r="S844" s="309"/>
      <c r="U844" s="310"/>
      <c r="V844" s="304"/>
      <c r="W844" s="304"/>
      <c r="X844" s="304"/>
      <c r="Y844" s="304"/>
      <c r="Z844" s="304"/>
      <c r="AA844" s="304"/>
      <c r="AB844" s="311"/>
      <c r="AU844" s="312" t="s">
        <v>180</v>
      </c>
      <c r="AV844" s="312" t="s">
        <v>86</v>
      </c>
      <c r="AW844" s="115" t="s">
        <v>81</v>
      </c>
      <c r="AX844" s="115" t="s">
        <v>31</v>
      </c>
      <c r="AY844" s="115" t="s">
        <v>74</v>
      </c>
      <c r="AZ844" s="312" t="s">
        <v>172</v>
      </c>
    </row>
    <row r="845" spans="2:52" s="115" customFormat="1" ht="22.6" customHeight="1" x14ac:dyDescent="0.35">
      <c r="B845" s="303"/>
      <c r="C845" s="304"/>
      <c r="D845" s="304"/>
      <c r="E845" s="305" t="s">
        <v>5</v>
      </c>
      <c r="F845" s="313" t="s">
        <v>599</v>
      </c>
      <c r="G845" s="314"/>
      <c r="H845" s="314"/>
      <c r="I845" s="314"/>
      <c r="J845" s="304"/>
      <c r="K845" s="308" t="s">
        <v>5</v>
      </c>
      <c r="L845" s="304"/>
      <c r="M845" s="304"/>
      <c r="N845" s="304"/>
      <c r="O845" s="304"/>
      <c r="P845" s="304"/>
      <c r="Q845" s="304"/>
      <c r="S845" s="309"/>
      <c r="U845" s="310"/>
      <c r="V845" s="304"/>
      <c r="W845" s="304"/>
      <c r="X845" s="304"/>
      <c r="Y845" s="304"/>
      <c r="Z845" s="304"/>
      <c r="AA845" s="304"/>
      <c r="AB845" s="311"/>
      <c r="AU845" s="312" t="s">
        <v>180</v>
      </c>
      <c r="AV845" s="312" t="s">
        <v>86</v>
      </c>
      <c r="AW845" s="115" t="s">
        <v>81</v>
      </c>
      <c r="AX845" s="115" t="s">
        <v>31</v>
      </c>
      <c r="AY845" s="115" t="s">
        <v>74</v>
      </c>
      <c r="AZ845" s="312" t="s">
        <v>172</v>
      </c>
    </row>
    <row r="846" spans="2:52" s="116" customFormat="1" ht="22.6" customHeight="1" x14ac:dyDescent="0.35">
      <c r="B846" s="315"/>
      <c r="C846" s="316"/>
      <c r="D846" s="316"/>
      <c r="E846" s="317" t="s">
        <v>5</v>
      </c>
      <c r="F846" s="318" t="s">
        <v>810</v>
      </c>
      <c r="G846" s="319"/>
      <c r="H846" s="319"/>
      <c r="I846" s="319"/>
      <c r="J846" s="316"/>
      <c r="K846" s="320">
        <v>3.7</v>
      </c>
      <c r="L846" s="316"/>
      <c r="M846" s="316"/>
      <c r="N846" s="316"/>
      <c r="O846" s="316"/>
      <c r="P846" s="316"/>
      <c r="Q846" s="316"/>
      <c r="S846" s="321"/>
      <c r="U846" s="322"/>
      <c r="V846" s="316"/>
      <c r="W846" s="316"/>
      <c r="X846" s="316"/>
      <c r="Y846" s="316"/>
      <c r="Z846" s="316"/>
      <c r="AA846" s="316"/>
      <c r="AB846" s="323"/>
      <c r="AU846" s="324" t="s">
        <v>180</v>
      </c>
      <c r="AV846" s="324" t="s">
        <v>86</v>
      </c>
      <c r="AW846" s="116" t="s">
        <v>86</v>
      </c>
      <c r="AX846" s="116" t="s">
        <v>31</v>
      </c>
      <c r="AY846" s="116" t="s">
        <v>74</v>
      </c>
      <c r="AZ846" s="324" t="s">
        <v>172</v>
      </c>
    </row>
    <row r="847" spans="2:52" s="116" customFormat="1" ht="22.6" customHeight="1" x14ac:dyDescent="0.35">
      <c r="B847" s="315"/>
      <c r="C847" s="316"/>
      <c r="D847" s="316"/>
      <c r="E847" s="317" t="s">
        <v>5</v>
      </c>
      <c r="F847" s="318" t="s">
        <v>811</v>
      </c>
      <c r="G847" s="319"/>
      <c r="H847" s="319"/>
      <c r="I847" s="319"/>
      <c r="J847" s="316"/>
      <c r="K847" s="320">
        <v>2.4</v>
      </c>
      <c r="L847" s="316"/>
      <c r="M847" s="316"/>
      <c r="N847" s="316"/>
      <c r="O847" s="316"/>
      <c r="P847" s="316"/>
      <c r="Q847" s="316"/>
      <c r="S847" s="321"/>
      <c r="U847" s="322"/>
      <c r="V847" s="316"/>
      <c r="W847" s="316"/>
      <c r="X847" s="316"/>
      <c r="Y847" s="316"/>
      <c r="Z847" s="316"/>
      <c r="AA847" s="316"/>
      <c r="AB847" s="323"/>
      <c r="AU847" s="324" t="s">
        <v>180</v>
      </c>
      <c r="AV847" s="324" t="s">
        <v>86</v>
      </c>
      <c r="AW847" s="116" t="s">
        <v>86</v>
      </c>
      <c r="AX847" s="116" t="s">
        <v>31</v>
      </c>
      <c r="AY847" s="116" t="s">
        <v>74</v>
      </c>
      <c r="AZ847" s="324" t="s">
        <v>172</v>
      </c>
    </row>
    <row r="848" spans="2:52" s="116" customFormat="1" ht="22.6" customHeight="1" x14ac:dyDescent="0.35">
      <c r="B848" s="315"/>
      <c r="C848" s="316"/>
      <c r="D848" s="316"/>
      <c r="E848" s="317" t="s">
        <v>5</v>
      </c>
      <c r="F848" s="318" t="s">
        <v>812</v>
      </c>
      <c r="G848" s="319"/>
      <c r="H848" s="319"/>
      <c r="I848" s="319"/>
      <c r="J848" s="316"/>
      <c r="K848" s="320">
        <v>3</v>
      </c>
      <c r="L848" s="316"/>
      <c r="M848" s="316"/>
      <c r="N848" s="316"/>
      <c r="O848" s="316"/>
      <c r="P848" s="316"/>
      <c r="Q848" s="316"/>
      <c r="S848" s="321"/>
      <c r="U848" s="322"/>
      <c r="V848" s="316"/>
      <c r="W848" s="316"/>
      <c r="X848" s="316"/>
      <c r="Y848" s="316"/>
      <c r="Z848" s="316"/>
      <c r="AA848" s="316"/>
      <c r="AB848" s="323"/>
      <c r="AU848" s="324" t="s">
        <v>180</v>
      </c>
      <c r="AV848" s="324" t="s">
        <v>86</v>
      </c>
      <c r="AW848" s="116" t="s">
        <v>86</v>
      </c>
      <c r="AX848" s="116" t="s">
        <v>31</v>
      </c>
      <c r="AY848" s="116" t="s">
        <v>74</v>
      </c>
      <c r="AZ848" s="324" t="s">
        <v>172</v>
      </c>
    </row>
    <row r="849" spans="2:66" s="116" customFormat="1" ht="22.6" customHeight="1" x14ac:dyDescent="0.35">
      <c r="B849" s="315"/>
      <c r="C849" s="316"/>
      <c r="D849" s="316"/>
      <c r="E849" s="317" t="s">
        <v>5</v>
      </c>
      <c r="F849" s="318" t="s">
        <v>813</v>
      </c>
      <c r="G849" s="319"/>
      <c r="H849" s="319"/>
      <c r="I849" s="319"/>
      <c r="J849" s="316"/>
      <c r="K849" s="320">
        <v>3.9</v>
      </c>
      <c r="L849" s="316"/>
      <c r="M849" s="316"/>
      <c r="N849" s="316"/>
      <c r="O849" s="316"/>
      <c r="P849" s="316"/>
      <c r="Q849" s="316"/>
      <c r="S849" s="321"/>
      <c r="U849" s="322"/>
      <c r="V849" s="316"/>
      <c r="W849" s="316"/>
      <c r="X849" s="316"/>
      <c r="Y849" s="316"/>
      <c r="Z849" s="316"/>
      <c r="AA849" s="316"/>
      <c r="AB849" s="323"/>
      <c r="AU849" s="324" t="s">
        <v>180</v>
      </c>
      <c r="AV849" s="324" t="s">
        <v>86</v>
      </c>
      <c r="AW849" s="116" t="s">
        <v>86</v>
      </c>
      <c r="AX849" s="116" t="s">
        <v>31</v>
      </c>
      <c r="AY849" s="116" t="s">
        <v>74</v>
      </c>
      <c r="AZ849" s="324" t="s">
        <v>172</v>
      </c>
    </row>
    <row r="850" spans="2:66" s="116" customFormat="1" ht="22.6" customHeight="1" x14ac:dyDescent="0.35">
      <c r="B850" s="315"/>
      <c r="C850" s="316"/>
      <c r="D850" s="316"/>
      <c r="E850" s="317" t="s">
        <v>5</v>
      </c>
      <c r="F850" s="318" t="s">
        <v>814</v>
      </c>
      <c r="G850" s="319"/>
      <c r="H850" s="319"/>
      <c r="I850" s="319"/>
      <c r="J850" s="316"/>
      <c r="K850" s="320">
        <v>29.4</v>
      </c>
      <c r="L850" s="316"/>
      <c r="M850" s="316"/>
      <c r="N850" s="316"/>
      <c r="O850" s="316"/>
      <c r="P850" s="316"/>
      <c r="Q850" s="316"/>
      <c r="S850" s="321"/>
      <c r="U850" s="322"/>
      <c r="V850" s="316"/>
      <c r="W850" s="316"/>
      <c r="X850" s="316"/>
      <c r="Y850" s="316"/>
      <c r="Z850" s="316"/>
      <c r="AA850" s="316"/>
      <c r="AB850" s="323"/>
      <c r="AU850" s="324" t="s">
        <v>180</v>
      </c>
      <c r="AV850" s="324" t="s">
        <v>86</v>
      </c>
      <c r="AW850" s="116" t="s">
        <v>86</v>
      </c>
      <c r="AX850" s="116" t="s">
        <v>31</v>
      </c>
      <c r="AY850" s="116" t="s">
        <v>74</v>
      </c>
      <c r="AZ850" s="324" t="s">
        <v>172</v>
      </c>
    </row>
    <row r="851" spans="2:66" s="116" customFormat="1" ht="22.6" customHeight="1" x14ac:dyDescent="0.35">
      <c r="B851" s="315"/>
      <c r="C851" s="316"/>
      <c r="D851" s="316"/>
      <c r="E851" s="317" t="s">
        <v>5</v>
      </c>
      <c r="F851" s="318" t="s">
        <v>815</v>
      </c>
      <c r="G851" s="319"/>
      <c r="H851" s="319"/>
      <c r="I851" s="319"/>
      <c r="J851" s="316"/>
      <c r="K851" s="320">
        <v>5</v>
      </c>
      <c r="L851" s="316"/>
      <c r="M851" s="316"/>
      <c r="N851" s="316"/>
      <c r="O851" s="316"/>
      <c r="P851" s="316"/>
      <c r="Q851" s="316"/>
      <c r="S851" s="321"/>
      <c r="U851" s="322"/>
      <c r="V851" s="316"/>
      <c r="W851" s="316"/>
      <c r="X851" s="316"/>
      <c r="Y851" s="316"/>
      <c r="Z851" s="316"/>
      <c r="AA851" s="316"/>
      <c r="AB851" s="323"/>
      <c r="AU851" s="324" t="s">
        <v>180</v>
      </c>
      <c r="AV851" s="324" t="s">
        <v>86</v>
      </c>
      <c r="AW851" s="116" t="s">
        <v>86</v>
      </c>
      <c r="AX851" s="116" t="s">
        <v>31</v>
      </c>
      <c r="AY851" s="116" t="s">
        <v>74</v>
      </c>
      <c r="AZ851" s="324" t="s">
        <v>172</v>
      </c>
    </row>
    <row r="852" spans="2:66" s="116" customFormat="1" ht="22.6" customHeight="1" x14ac:dyDescent="0.35">
      <c r="B852" s="315"/>
      <c r="C852" s="316"/>
      <c r="D852" s="316"/>
      <c r="E852" s="317" t="s">
        <v>5</v>
      </c>
      <c r="F852" s="318" t="s">
        <v>816</v>
      </c>
      <c r="G852" s="319"/>
      <c r="H852" s="319"/>
      <c r="I852" s="319"/>
      <c r="J852" s="316"/>
      <c r="K852" s="320">
        <v>4.5</v>
      </c>
      <c r="L852" s="316"/>
      <c r="M852" s="316"/>
      <c r="N852" s="316"/>
      <c r="O852" s="316"/>
      <c r="P852" s="316"/>
      <c r="Q852" s="316"/>
      <c r="S852" s="321"/>
      <c r="U852" s="322"/>
      <c r="V852" s="316"/>
      <c r="W852" s="316"/>
      <c r="X852" s="316"/>
      <c r="Y852" s="316"/>
      <c r="Z852" s="316"/>
      <c r="AA852" s="316"/>
      <c r="AB852" s="323"/>
      <c r="AU852" s="324" t="s">
        <v>180</v>
      </c>
      <c r="AV852" s="324" t="s">
        <v>86</v>
      </c>
      <c r="AW852" s="116" t="s">
        <v>86</v>
      </c>
      <c r="AX852" s="116" t="s">
        <v>31</v>
      </c>
      <c r="AY852" s="116" t="s">
        <v>74</v>
      </c>
      <c r="AZ852" s="324" t="s">
        <v>172</v>
      </c>
    </row>
    <row r="853" spans="2:66" s="116" customFormat="1" ht="22.6" customHeight="1" x14ac:dyDescent="0.35">
      <c r="B853" s="315"/>
      <c r="C853" s="316"/>
      <c r="D853" s="316"/>
      <c r="E853" s="317" t="s">
        <v>5</v>
      </c>
      <c r="F853" s="318" t="s">
        <v>800</v>
      </c>
      <c r="G853" s="319"/>
      <c r="H853" s="319"/>
      <c r="I853" s="319"/>
      <c r="J853" s="316"/>
      <c r="K853" s="320">
        <v>8.4</v>
      </c>
      <c r="L853" s="316"/>
      <c r="M853" s="316"/>
      <c r="N853" s="316"/>
      <c r="O853" s="316"/>
      <c r="P853" s="316"/>
      <c r="Q853" s="316"/>
      <c r="S853" s="321"/>
      <c r="U853" s="322"/>
      <c r="V853" s="316"/>
      <c r="W853" s="316"/>
      <c r="X853" s="316"/>
      <c r="Y853" s="316"/>
      <c r="Z853" s="316"/>
      <c r="AA853" s="316"/>
      <c r="AB853" s="323"/>
      <c r="AU853" s="324" t="s">
        <v>180</v>
      </c>
      <c r="AV853" s="324" t="s">
        <v>86</v>
      </c>
      <c r="AW853" s="116" t="s">
        <v>86</v>
      </c>
      <c r="AX853" s="116" t="s">
        <v>31</v>
      </c>
      <c r="AY853" s="116" t="s">
        <v>74</v>
      </c>
      <c r="AZ853" s="324" t="s">
        <v>172</v>
      </c>
    </row>
    <row r="854" spans="2:66" s="116" customFormat="1" ht="22.6" customHeight="1" x14ac:dyDescent="0.35">
      <c r="B854" s="315"/>
      <c r="C854" s="316"/>
      <c r="D854" s="316"/>
      <c r="E854" s="317" t="s">
        <v>5</v>
      </c>
      <c r="F854" s="318" t="s">
        <v>817</v>
      </c>
      <c r="G854" s="319"/>
      <c r="H854" s="319"/>
      <c r="I854" s="319"/>
      <c r="J854" s="316"/>
      <c r="K854" s="320">
        <v>6.3</v>
      </c>
      <c r="L854" s="316"/>
      <c r="M854" s="316"/>
      <c r="N854" s="316"/>
      <c r="O854" s="316"/>
      <c r="P854" s="316"/>
      <c r="Q854" s="316"/>
      <c r="S854" s="321"/>
      <c r="U854" s="322"/>
      <c r="V854" s="316"/>
      <c r="W854" s="316"/>
      <c r="X854" s="316"/>
      <c r="Y854" s="316"/>
      <c r="Z854" s="316"/>
      <c r="AA854" s="316"/>
      <c r="AB854" s="323"/>
      <c r="AU854" s="324" t="s">
        <v>180</v>
      </c>
      <c r="AV854" s="324" t="s">
        <v>86</v>
      </c>
      <c r="AW854" s="116" t="s">
        <v>86</v>
      </c>
      <c r="AX854" s="116" t="s">
        <v>31</v>
      </c>
      <c r="AY854" s="116" t="s">
        <v>74</v>
      </c>
      <c r="AZ854" s="324" t="s">
        <v>172</v>
      </c>
    </row>
    <row r="855" spans="2:66" s="119" customFormat="1" ht="22.6" customHeight="1" x14ac:dyDescent="0.35">
      <c r="B855" s="344"/>
      <c r="C855" s="345"/>
      <c r="D855" s="345"/>
      <c r="E855" s="346" t="s">
        <v>5</v>
      </c>
      <c r="F855" s="347" t="s">
        <v>250</v>
      </c>
      <c r="G855" s="348"/>
      <c r="H855" s="348"/>
      <c r="I855" s="348"/>
      <c r="J855" s="345"/>
      <c r="K855" s="349">
        <v>374.62</v>
      </c>
      <c r="L855" s="345"/>
      <c r="M855" s="345"/>
      <c r="N855" s="345"/>
      <c r="O855" s="345"/>
      <c r="P855" s="345"/>
      <c r="Q855" s="345"/>
      <c r="S855" s="350"/>
      <c r="U855" s="351"/>
      <c r="V855" s="345"/>
      <c r="W855" s="345"/>
      <c r="X855" s="345"/>
      <c r="Y855" s="345"/>
      <c r="Z855" s="345"/>
      <c r="AA855" s="345"/>
      <c r="AB855" s="352"/>
      <c r="AU855" s="353" t="s">
        <v>180</v>
      </c>
      <c r="AV855" s="353" t="s">
        <v>86</v>
      </c>
      <c r="AW855" s="119" t="s">
        <v>190</v>
      </c>
      <c r="AX855" s="119" t="s">
        <v>31</v>
      </c>
      <c r="AY855" s="119" t="s">
        <v>74</v>
      </c>
      <c r="AZ855" s="353" t="s">
        <v>172</v>
      </c>
    </row>
    <row r="856" spans="2:66" s="116" customFormat="1" ht="22.6" customHeight="1" x14ac:dyDescent="0.35">
      <c r="B856" s="315"/>
      <c r="C856" s="316"/>
      <c r="D856" s="316"/>
      <c r="E856" s="317" t="s">
        <v>5</v>
      </c>
      <c r="F856" s="318" t="s">
        <v>818</v>
      </c>
      <c r="G856" s="319"/>
      <c r="H856" s="319"/>
      <c r="I856" s="319"/>
      <c r="J856" s="316"/>
      <c r="K856" s="320">
        <v>374.62</v>
      </c>
      <c r="L856" s="316"/>
      <c r="M856" s="316"/>
      <c r="N856" s="316"/>
      <c r="O856" s="316"/>
      <c r="P856" s="316"/>
      <c r="Q856" s="316"/>
      <c r="S856" s="321"/>
      <c r="U856" s="322"/>
      <c r="V856" s="316"/>
      <c r="W856" s="316"/>
      <c r="X856" s="316"/>
      <c r="Y856" s="316"/>
      <c r="Z856" s="316"/>
      <c r="AA856" s="316"/>
      <c r="AB856" s="323"/>
      <c r="AU856" s="324" t="s">
        <v>180</v>
      </c>
      <c r="AV856" s="324" t="s">
        <v>86</v>
      </c>
      <c r="AW856" s="116" t="s">
        <v>86</v>
      </c>
      <c r="AX856" s="116" t="s">
        <v>31</v>
      </c>
      <c r="AY856" s="116" t="s">
        <v>74</v>
      </c>
      <c r="AZ856" s="324" t="s">
        <v>172</v>
      </c>
    </row>
    <row r="857" spans="2:66" s="117" customFormat="1" ht="22.6" customHeight="1" x14ac:dyDescent="0.35">
      <c r="B857" s="325"/>
      <c r="C857" s="326"/>
      <c r="D857" s="326"/>
      <c r="E857" s="327" t="s">
        <v>5</v>
      </c>
      <c r="F857" s="328" t="s">
        <v>189</v>
      </c>
      <c r="G857" s="329"/>
      <c r="H857" s="329"/>
      <c r="I857" s="329"/>
      <c r="J857" s="326"/>
      <c r="K857" s="330">
        <v>749.24</v>
      </c>
      <c r="L857" s="326"/>
      <c r="M857" s="326"/>
      <c r="N857" s="326"/>
      <c r="O857" s="326"/>
      <c r="P857" s="326"/>
      <c r="Q857" s="326"/>
      <c r="S857" s="331"/>
      <c r="U857" s="332"/>
      <c r="V857" s="326"/>
      <c r="W857" s="326"/>
      <c r="X857" s="326"/>
      <c r="Y857" s="326"/>
      <c r="Z857" s="326"/>
      <c r="AA857" s="326"/>
      <c r="AB857" s="333"/>
      <c r="AU857" s="334" t="s">
        <v>180</v>
      </c>
      <c r="AV857" s="334" t="s">
        <v>86</v>
      </c>
      <c r="AW857" s="117" t="s">
        <v>177</v>
      </c>
      <c r="AX857" s="117" t="s">
        <v>31</v>
      </c>
      <c r="AY857" s="117" t="s">
        <v>81</v>
      </c>
      <c r="AZ857" s="334" t="s">
        <v>172</v>
      </c>
    </row>
    <row r="858" spans="2:66" s="112" customFormat="1" ht="31.6" customHeight="1" x14ac:dyDescent="0.35">
      <c r="B858" s="187"/>
      <c r="C858" s="337" t="s">
        <v>819</v>
      </c>
      <c r="D858" s="337" t="s">
        <v>238</v>
      </c>
      <c r="E858" s="338" t="s">
        <v>820</v>
      </c>
      <c r="F858" s="339" t="s">
        <v>821</v>
      </c>
      <c r="G858" s="339"/>
      <c r="H858" s="339"/>
      <c r="I858" s="339"/>
      <c r="J858" s="340" t="s">
        <v>193</v>
      </c>
      <c r="K858" s="341">
        <v>786.702</v>
      </c>
      <c r="L858" s="342"/>
      <c r="M858" s="342"/>
      <c r="N858" s="343">
        <f>ROUND(L858*K858,2)</f>
        <v>0</v>
      </c>
      <c r="O858" s="294"/>
      <c r="P858" s="294"/>
      <c r="Q858" s="294"/>
      <c r="R858" s="118" t="s">
        <v>2286</v>
      </c>
      <c r="S858" s="192"/>
      <c r="U858" s="295" t="s">
        <v>5</v>
      </c>
      <c r="V858" s="300" t="s">
        <v>39</v>
      </c>
      <c r="W858" s="301">
        <v>0</v>
      </c>
      <c r="X858" s="301">
        <f>W858*K858</f>
        <v>0</v>
      </c>
      <c r="Y858" s="301">
        <v>3.0000000000000001E-5</v>
      </c>
      <c r="Z858" s="301">
        <f>Y858*K858</f>
        <v>2.360106E-2</v>
      </c>
      <c r="AA858" s="301">
        <v>0</v>
      </c>
      <c r="AB858" s="302">
        <f>AA858*K858</f>
        <v>0</v>
      </c>
      <c r="AS858" s="172" t="s">
        <v>224</v>
      </c>
      <c r="AU858" s="172" t="s">
        <v>238</v>
      </c>
      <c r="AV858" s="172" t="s">
        <v>86</v>
      </c>
      <c r="AZ858" s="172" t="s">
        <v>172</v>
      </c>
      <c r="BF858" s="299">
        <f>IF(V858="základní",N858,0)</f>
        <v>0</v>
      </c>
      <c r="BG858" s="299">
        <f>IF(V858="snížená",N858,0)</f>
        <v>0</v>
      </c>
      <c r="BH858" s="299">
        <f>IF(V858="zákl. přenesená",N858,0)</f>
        <v>0</v>
      </c>
      <c r="BI858" s="299">
        <f>IF(V858="sníž. přenesená",N858,0)</f>
        <v>0</v>
      </c>
      <c r="BJ858" s="299">
        <f>IF(V858="nulová",N858,0)</f>
        <v>0</v>
      </c>
      <c r="BK858" s="172" t="s">
        <v>81</v>
      </c>
      <c r="BL858" s="299">
        <f>ROUND(L858*K858,2)</f>
        <v>0</v>
      </c>
      <c r="BM858" s="172" t="s">
        <v>177</v>
      </c>
      <c r="BN858" s="172" t="s">
        <v>822</v>
      </c>
    </row>
    <row r="859" spans="2:66" s="112" customFormat="1" ht="22.6" customHeight="1" x14ac:dyDescent="0.35">
      <c r="B859" s="187"/>
      <c r="C859" s="188"/>
      <c r="D859" s="188"/>
      <c r="E859" s="188"/>
      <c r="F859" s="354" t="s">
        <v>823</v>
      </c>
      <c r="G859" s="355"/>
      <c r="H859" s="355"/>
      <c r="I859" s="355"/>
      <c r="J859" s="188"/>
      <c r="K859" s="188"/>
      <c r="L859" s="188"/>
      <c r="M859" s="188"/>
      <c r="N859" s="188"/>
      <c r="O859" s="188"/>
      <c r="P859" s="188"/>
      <c r="Q859" s="188"/>
      <c r="S859" s="192"/>
      <c r="U859" s="356"/>
      <c r="V859" s="188"/>
      <c r="W859" s="188"/>
      <c r="X859" s="188"/>
      <c r="Y859" s="188"/>
      <c r="Z859" s="188"/>
      <c r="AA859" s="188"/>
      <c r="AB859" s="357"/>
      <c r="AU859" s="172" t="s">
        <v>326</v>
      </c>
      <c r="AV859" s="172" t="s">
        <v>86</v>
      </c>
    </row>
    <row r="860" spans="2:66" s="116" customFormat="1" ht="22.6" customHeight="1" x14ac:dyDescent="0.35">
      <c r="B860" s="315"/>
      <c r="C860" s="316"/>
      <c r="D860" s="316"/>
      <c r="E860" s="317" t="s">
        <v>5</v>
      </c>
      <c r="F860" s="318" t="s">
        <v>824</v>
      </c>
      <c r="G860" s="319"/>
      <c r="H860" s="319"/>
      <c r="I860" s="319"/>
      <c r="J860" s="316"/>
      <c r="K860" s="320">
        <v>786.702</v>
      </c>
      <c r="L860" s="316"/>
      <c r="M860" s="316"/>
      <c r="N860" s="316"/>
      <c r="O860" s="316"/>
      <c r="P860" s="316"/>
      <c r="Q860" s="316"/>
      <c r="S860" s="321"/>
      <c r="U860" s="322"/>
      <c r="V860" s="316"/>
      <c r="W860" s="316"/>
      <c r="X860" s="316"/>
      <c r="Y860" s="316"/>
      <c r="Z860" s="316"/>
      <c r="AA860" s="316"/>
      <c r="AB860" s="323"/>
      <c r="AU860" s="324" t="s">
        <v>180</v>
      </c>
      <c r="AV860" s="324" t="s">
        <v>86</v>
      </c>
      <c r="AW860" s="116" t="s">
        <v>86</v>
      </c>
      <c r="AX860" s="116" t="s">
        <v>31</v>
      </c>
      <c r="AY860" s="116" t="s">
        <v>81</v>
      </c>
      <c r="AZ860" s="324" t="s">
        <v>172</v>
      </c>
    </row>
    <row r="861" spans="2:66" s="112" customFormat="1" ht="31.6" customHeight="1" x14ac:dyDescent="0.35">
      <c r="B861" s="187"/>
      <c r="C861" s="288" t="s">
        <v>825</v>
      </c>
      <c r="D861" s="288" t="s">
        <v>173</v>
      </c>
      <c r="E861" s="289" t="s">
        <v>826</v>
      </c>
      <c r="F861" s="290" t="s">
        <v>827</v>
      </c>
      <c r="G861" s="290"/>
      <c r="H861" s="290"/>
      <c r="I861" s="290"/>
      <c r="J861" s="291" t="s">
        <v>176</v>
      </c>
      <c r="K861" s="292">
        <v>51.475000000000001</v>
      </c>
      <c r="L861" s="293"/>
      <c r="M861" s="293"/>
      <c r="N861" s="294">
        <f>ROUND(L861*K861,2)</f>
        <v>0</v>
      </c>
      <c r="O861" s="294"/>
      <c r="P861" s="294"/>
      <c r="Q861" s="294"/>
      <c r="R861" s="114" t="s">
        <v>2286</v>
      </c>
      <c r="S861" s="192"/>
      <c r="U861" s="295" t="s">
        <v>5</v>
      </c>
      <c r="V861" s="300" t="s">
        <v>39</v>
      </c>
      <c r="W861" s="301">
        <v>0.42</v>
      </c>
      <c r="X861" s="301">
        <f>W861*K861</f>
        <v>21.619499999999999</v>
      </c>
      <c r="Y861" s="301">
        <v>3.15E-2</v>
      </c>
      <c r="Z861" s="301">
        <f>Y861*K861</f>
        <v>1.6214625</v>
      </c>
      <c r="AA861" s="301">
        <v>0</v>
      </c>
      <c r="AB861" s="302">
        <f>AA861*K861</f>
        <v>0</v>
      </c>
      <c r="AS861" s="172" t="s">
        <v>177</v>
      </c>
      <c r="AU861" s="172" t="s">
        <v>173</v>
      </c>
      <c r="AV861" s="172" t="s">
        <v>86</v>
      </c>
      <c r="AZ861" s="172" t="s">
        <v>172</v>
      </c>
      <c r="BF861" s="299">
        <f>IF(V861="základní",N861,0)</f>
        <v>0</v>
      </c>
      <c r="BG861" s="299">
        <f>IF(V861="snížená",N861,0)</f>
        <v>0</v>
      </c>
      <c r="BH861" s="299">
        <f>IF(V861="zákl. přenesená",N861,0)</f>
        <v>0</v>
      </c>
      <c r="BI861" s="299">
        <f>IF(V861="sníž. přenesená",N861,0)</f>
        <v>0</v>
      </c>
      <c r="BJ861" s="299">
        <f>IF(V861="nulová",N861,0)</f>
        <v>0</v>
      </c>
      <c r="BK861" s="172" t="s">
        <v>81</v>
      </c>
      <c r="BL861" s="299">
        <f>ROUND(L861*K861,2)</f>
        <v>0</v>
      </c>
      <c r="BM861" s="172" t="s">
        <v>177</v>
      </c>
      <c r="BN861" s="172" t="s">
        <v>828</v>
      </c>
    </row>
    <row r="862" spans="2:66" s="116" customFormat="1" ht="22.6" customHeight="1" x14ac:dyDescent="0.35">
      <c r="B862" s="315"/>
      <c r="C862" s="316"/>
      <c r="D862" s="316"/>
      <c r="E862" s="317" t="s">
        <v>5</v>
      </c>
      <c r="F862" s="335" t="s">
        <v>829</v>
      </c>
      <c r="G862" s="336"/>
      <c r="H862" s="336"/>
      <c r="I862" s="336"/>
      <c r="J862" s="316"/>
      <c r="K862" s="320">
        <v>51.475000000000001</v>
      </c>
      <c r="L862" s="316"/>
      <c r="M862" s="316"/>
      <c r="N862" s="316"/>
      <c r="O862" s="316"/>
      <c r="P862" s="316"/>
      <c r="Q862" s="316"/>
      <c r="S862" s="321"/>
      <c r="U862" s="322"/>
      <c r="V862" s="316"/>
      <c r="W862" s="316"/>
      <c r="X862" s="316"/>
      <c r="Y862" s="316"/>
      <c r="Z862" s="316"/>
      <c r="AA862" s="316"/>
      <c r="AB862" s="323"/>
      <c r="AU862" s="324" t="s">
        <v>180</v>
      </c>
      <c r="AV862" s="324" t="s">
        <v>86</v>
      </c>
      <c r="AW862" s="116" t="s">
        <v>86</v>
      </c>
      <c r="AX862" s="116" t="s">
        <v>31</v>
      </c>
      <c r="AY862" s="116" t="s">
        <v>81</v>
      </c>
      <c r="AZ862" s="324" t="s">
        <v>172</v>
      </c>
    </row>
    <row r="863" spans="2:66" s="112" customFormat="1" ht="31.6" customHeight="1" x14ac:dyDescent="0.35">
      <c r="B863" s="187"/>
      <c r="C863" s="288" t="s">
        <v>830</v>
      </c>
      <c r="D863" s="288" t="s">
        <v>173</v>
      </c>
      <c r="E863" s="289" t="s">
        <v>831</v>
      </c>
      <c r="F863" s="290" t="s">
        <v>832</v>
      </c>
      <c r="G863" s="290"/>
      <c r="H863" s="290"/>
      <c r="I863" s="290"/>
      <c r="J863" s="291" t="s">
        <v>176</v>
      </c>
      <c r="K863" s="292">
        <v>3.2549999999999999</v>
      </c>
      <c r="L863" s="293"/>
      <c r="M863" s="293"/>
      <c r="N863" s="294">
        <f>ROUND(L863*K863,2)</f>
        <v>0</v>
      </c>
      <c r="O863" s="294"/>
      <c r="P863" s="294"/>
      <c r="Q863" s="294"/>
      <c r="R863" s="114" t="s">
        <v>2286</v>
      </c>
      <c r="S863" s="192"/>
      <c r="U863" s="295" t="s">
        <v>5</v>
      </c>
      <c r="V863" s="300" t="s">
        <v>39</v>
      </c>
      <c r="W863" s="301">
        <v>0.66</v>
      </c>
      <c r="X863" s="301">
        <f>W863*K863</f>
        <v>2.1482999999999999</v>
      </c>
      <c r="Y863" s="301">
        <v>4.1599999999999998E-2</v>
      </c>
      <c r="Z863" s="301">
        <f>Y863*K863</f>
        <v>0.135408</v>
      </c>
      <c r="AA863" s="301">
        <v>0</v>
      </c>
      <c r="AB863" s="302">
        <f>AA863*K863</f>
        <v>0</v>
      </c>
      <c r="AS863" s="172" t="s">
        <v>177</v>
      </c>
      <c r="AU863" s="172" t="s">
        <v>173</v>
      </c>
      <c r="AV863" s="172" t="s">
        <v>86</v>
      </c>
      <c r="AZ863" s="172" t="s">
        <v>172</v>
      </c>
      <c r="BF863" s="299">
        <f>IF(V863="základní",N863,0)</f>
        <v>0</v>
      </c>
      <c r="BG863" s="299">
        <f>IF(V863="snížená",N863,0)</f>
        <v>0</v>
      </c>
      <c r="BH863" s="299">
        <f>IF(V863="zákl. přenesená",N863,0)</f>
        <v>0</v>
      </c>
      <c r="BI863" s="299">
        <f>IF(V863="sníž. přenesená",N863,0)</f>
        <v>0</v>
      </c>
      <c r="BJ863" s="299">
        <f>IF(V863="nulová",N863,0)</f>
        <v>0</v>
      </c>
      <c r="BK863" s="172" t="s">
        <v>81</v>
      </c>
      <c r="BL863" s="299">
        <f>ROUND(L863*K863,2)</f>
        <v>0</v>
      </c>
      <c r="BM863" s="172" t="s">
        <v>177</v>
      </c>
      <c r="BN863" s="172" t="s">
        <v>833</v>
      </c>
    </row>
    <row r="864" spans="2:66" s="115" customFormat="1" ht="22.6" customHeight="1" x14ac:dyDescent="0.35">
      <c r="B864" s="303"/>
      <c r="C864" s="304"/>
      <c r="D864" s="304"/>
      <c r="E864" s="305" t="s">
        <v>5</v>
      </c>
      <c r="F864" s="306" t="s">
        <v>307</v>
      </c>
      <c r="G864" s="307"/>
      <c r="H864" s="307"/>
      <c r="I864" s="307"/>
      <c r="J864" s="304"/>
      <c r="K864" s="308" t="s">
        <v>5</v>
      </c>
      <c r="L864" s="304"/>
      <c r="M864" s="304"/>
      <c r="N864" s="304"/>
      <c r="O864" s="304"/>
      <c r="P864" s="304"/>
      <c r="Q864" s="304"/>
      <c r="S864" s="309"/>
      <c r="U864" s="310"/>
      <c r="V864" s="304"/>
      <c r="W864" s="304"/>
      <c r="X864" s="304"/>
      <c r="Y864" s="304"/>
      <c r="Z864" s="304"/>
      <c r="AA864" s="304"/>
      <c r="AB864" s="311"/>
      <c r="AU864" s="312" t="s">
        <v>180</v>
      </c>
      <c r="AV864" s="312" t="s">
        <v>86</v>
      </c>
      <c r="AW864" s="115" t="s">
        <v>81</v>
      </c>
      <c r="AX864" s="115" t="s">
        <v>31</v>
      </c>
      <c r="AY864" s="115" t="s">
        <v>74</v>
      </c>
      <c r="AZ864" s="312" t="s">
        <v>172</v>
      </c>
    </row>
    <row r="865" spans="2:66" s="116" customFormat="1" ht="22.6" customHeight="1" x14ac:dyDescent="0.35">
      <c r="B865" s="315"/>
      <c r="C865" s="316"/>
      <c r="D865" s="316"/>
      <c r="E865" s="317" t="s">
        <v>5</v>
      </c>
      <c r="F865" s="318" t="s">
        <v>834</v>
      </c>
      <c r="G865" s="319"/>
      <c r="H865" s="319"/>
      <c r="I865" s="319"/>
      <c r="J865" s="316"/>
      <c r="K865" s="320">
        <v>3.2549999999999999</v>
      </c>
      <c r="L865" s="316"/>
      <c r="M865" s="316"/>
      <c r="N865" s="316"/>
      <c r="O865" s="316"/>
      <c r="P865" s="316"/>
      <c r="Q865" s="316"/>
      <c r="S865" s="321"/>
      <c r="U865" s="322"/>
      <c r="V865" s="316"/>
      <c r="W865" s="316"/>
      <c r="X865" s="316"/>
      <c r="Y865" s="316"/>
      <c r="Z865" s="316"/>
      <c r="AA865" s="316"/>
      <c r="AB865" s="323"/>
      <c r="AU865" s="324" t="s">
        <v>180</v>
      </c>
      <c r="AV865" s="324" t="s">
        <v>86</v>
      </c>
      <c r="AW865" s="116" t="s">
        <v>86</v>
      </c>
      <c r="AX865" s="116" t="s">
        <v>31</v>
      </c>
      <c r="AY865" s="116" t="s">
        <v>81</v>
      </c>
      <c r="AZ865" s="324" t="s">
        <v>172</v>
      </c>
    </row>
    <row r="866" spans="2:66" s="112" customFormat="1" ht="31.6" customHeight="1" x14ac:dyDescent="0.35">
      <c r="B866" s="187"/>
      <c r="C866" s="288" t="s">
        <v>835</v>
      </c>
      <c r="D866" s="288" t="s">
        <v>173</v>
      </c>
      <c r="E866" s="289" t="s">
        <v>836</v>
      </c>
      <c r="F866" s="290" t="s">
        <v>837</v>
      </c>
      <c r="G866" s="290"/>
      <c r="H866" s="290"/>
      <c r="I866" s="290"/>
      <c r="J866" s="291" t="s">
        <v>176</v>
      </c>
      <c r="K866" s="292">
        <v>28.771000000000001</v>
      </c>
      <c r="L866" s="293"/>
      <c r="M866" s="293"/>
      <c r="N866" s="294">
        <f>ROUND(L866*K866,2)</f>
        <v>0</v>
      </c>
      <c r="O866" s="294"/>
      <c r="P866" s="294"/>
      <c r="Q866" s="294"/>
      <c r="R866" s="114" t="s">
        <v>2286</v>
      </c>
      <c r="S866" s="192"/>
      <c r="U866" s="295" t="s">
        <v>5</v>
      </c>
      <c r="V866" s="300" t="s">
        <v>39</v>
      </c>
      <c r="W866" s="301">
        <v>0.59299999999999997</v>
      </c>
      <c r="X866" s="301">
        <f>W866*K866</f>
        <v>17.061202999999999</v>
      </c>
      <c r="Y866" s="301">
        <v>3.4500000000000003E-2</v>
      </c>
      <c r="Z866" s="301">
        <f>Y866*K866</f>
        <v>0.99259950000000008</v>
      </c>
      <c r="AA866" s="301">
        <v>0</v>
      </c>
      <c r="AB866" s="302">
        <f>AA866*K866</f>
        <v>0</v>
      </c>
      <c r="AS866" s="172" t="s">
        <v>177</v>
      </c>
      <c r="AU866" s="172" t="s">
        <v>173</v>
      </c>
      <c r="AV866" s="172" t="s">
        <v>86</v>
      </c>
      <c r="AZ866" s="172" t="s">
        <v>172</v>
      </c>
      <c r="BF866" s="299">
        <f>IF(V866="základní",N866,0)</f>
        <v>0</v>
      </c>
      <c r="BG866" s="299">
        <f>IF(V866="snížená",N866,0)</f>
        <v>0</v>
      </c>
      <c r="BH866" s="299">
        <f>IF(V866="zákl. přenesená",N866,0)</f>
        <v>0</v>
      </c>
      <c r="BI866" s="299">
        <f>IF(V866="sníž. přenesená",N866,0)</f>
        <v>0</v>
      </c>
      <c r="BJ866" s="299">
        <f>IF(V866="nulová",N866,0)</f>
        <v>0</v>
      </c>
      <c r="BK866" s="172" t="s">
        <v>81</v>
      </c>
      <c r="BL866" s="299">
        <f>ROUND(L866*K866,2)</f>
        <v>0</v>
      </c>
      <c r="BM866" s="172" t="s">
        <v>177</v>
      </c>
      <c r="BN866" s="172" t="s">
        <v>838</v>
      </c>
    </row>
    <row r="867" spans="2:66" s="115" customFormat="1" ht="22.6" customHeight="1" x14ac:dyDescent="0.35">
      <c r="B867" s="303"/>
      <c r="C867" s="304"/>
      <c r="D867" s="304"/>
      <c r="E867" s="305" t="s">
        <v>5</v>
      </c>
      <c r="F867" s="306" t="s">
        <v>235</v>
      </c>
      <c r="G867" s="307"/>
      <c r="H867" s="307"/>
      <c r="I867" s="307"/>
      <c r="J867" s="304"/>
      <c r="K867" s="308" t="s">
        <v>5</v>
      </c>
      <c r="L867" s="304"/>
      <c r="M867" s="304"/>
      <c r="N867" s="304"/>
      <c r="O867" s="304"/>
      <c r="P867" s="304"/>
      <c r="Q867" s="304"/>
      <c r="S867" s="309"/>
      <c r="U867" s="310"/>
      <c r="V867" s="304"/>
      <c r="W867" s="304"/>
      <c r="X867" s="304"/>
      <c r="Y867" s="304"/>
      <c r="Z867" s="304"/>
      <c r="AA867" s="304"/>
      <c r="AB867" s="311"/>
      <c r="AU867" s="312" t="s">
        <v>180</v>
      </c>
      <c r="AV867" s="312" t="s">
        <v>86</v>
      </c>
      <c r="AW867" s="115" t="s">
        <v>81</v>
      </c>
      <c r="AX867" s="115" t="s">
        <v>31</v>
      </c>
      <c r="AY867" s="115" t="s">
        <v>74</v>
      </c>
      <c r="AZ867" s="312" t="s">
        <v>172</v>
      </c>
    </row>
    <row r="868" spans="2:66" s="115" customFormat="1" ht="22.6" customHeight="1" x14ac:dyDescent="0.35">
      <c r="B868" s="303"/>
      <c r="C868" s="304"/>
      <c r="D868" s="304"/>
      <c r="E868" s="305" t="s">
        <v>5</v>
      </c>
      <c r="F868" s="313" t="s">
        <v>209</v>
      </c>
      <c r="G868" s="314"/>
      <c r="H868" s="314"/>
      <c r="I868" s="314"/>
      <c r="J868" s="304"/>
      <c r="K868" s="308" t="s">
        <v>5</v>
      </c>
      <c r="L868" s="304"/>
      <c r="M868" s="304"/>
      <c r="N868" s="304"/>
      <c r="O868" s="304"/>
      <c r="P868" s="304"/>
      <c r="Q868" s="304"/>
      <c r="S868" s="309"/>
      <c r="U868" s="310"/>
      <c r="V868" s="304"/>
      <c r="W868" s="304"/>
      <c r="X868" s="304"/>
      <c r="Y868" s="304"/>
      <c r="Z868" s="304"/>
      <c r="AA868" s="304"/>
      <c r="AB868" s="311"/>
      <c r="AU868" s="312" t="s">
        <v>180</v>
      </c>
      <c r="AV868" s="312" t="s">
        <v>86</v>
      </c>
      <c r="AW868" s="115" t="s">
        <v>81</v>
      </c>
      <c r="AX868" s="115" t="s">
        <v>31</v>
      </c>
      <c r="AY868" s="115" t="s">
        <v>74</v>
      </c>
      <c r="AZ868" s="312" t="s">
        <v>172</v>
      </c>
    </row>
    <row r="869" spans="2:66" s="115" customFormat="1" ht="22.6" customHeight="1" x14ac:dyDescent="0.35">
      <c r="B869" s="303"/>
      <c r="C869" s="304"/>
      <c r="D869" s="304"/>
      <c r="E869" s="305" t="s">
        <v>5</v>
      </c>
      <c r="F869" s="313" t="s">
        <v>839</v>
      </c>
      <c r="G869" s="314"/>
      <c r="H869" s="314"/>
      <c r="I869" s="314"/>
      <c r="J869" s="304"/>
      <c r="K869" s="308" t="s">
        <v>5</v>
      </c>
      <c r="L869" s="304"/>
      <c r="M869" s="304"/>
      <c r="N869" s="304"/>
      <c r="O869" s="304"/>
      <c r="P869" s="304"/>
      <c r="Q869" s="304"/>
      <c r="S869" s="309"/>
      <c r="U869" s="310"/>
      <c r="V869" s="304"/>
      <c r="W869" s="304"/>
      <c r="X869" s="304"/>
      <c r="Y869" s="304"/>
      <c r="Z869" s="304"/>
      <c r="AA869" s="304"/>
      <c r="AB869" s="311"/>
      <c r="AU869" s="312" t="s">
        <v>180</v>
      </c>
      <c r="AV869" s="312" t="s">
        <v>86</v>
      </c>
      <c r="AW869" s="115" t="s">
        <v>81</v>
      </c>
      <c r="AX869" s="115" t="s">
        <v>31</v>
      </c>
      <c r="AY869" s="115" t="s">
        <v>74</v>
      </c>
      <c r="AZ869" s="312" t="s">
        <v>172</v>
      </c>
    </row>
    <row r="870" spans="2:66" s="116" customFormat="1" ht="22.6" customHeight="1" x14ac:dyDescent="0.35">
      <c r="B870" s="315"/>
      <c r="C870" s="316"/>
      <c r="D870" s="316"/>
      <c r="E870" s="317" t="s">
        <v>5</v>
      </c>
      <c r="F870" s="318" t="s">
        <v>840</v>
      </c>
      <c r="G870" s="319"/>
      <c r="H870" s="319"/>
      <c r="I870" s="319"/>
      <c r="J870" s="316"/>
      <c r="K870" s="320">
        <v>41.067</v>
      </c>
      <c r="L870" s="316"/>
      <c r="M870" s="316"/>
      <c r="N870" s="316"/>
      <c r="O870" s="316"/>
      <c r="P870" s="316"/>
      <c r="Q870" s="316"/>
      <c r="S870" s="321"/>
      <c r="U870" s="322"/>
      <c r="V870" s="316"/>
      <c r="W870" s="316"/>
      <c r="X870" s="316"/>
      <c r="Y870" s="316"/>
      <c r="Z870" s="316"/>
      <c r="AA870" s="316"/>
      <c r="AB870" s="323"/>
      <c r="AU870" s="324" t="s">
        <v>180</v>
      </c>
      <c r="AV870" s="324" t="s">
        <v>86</v>
      </c>
      <c r="AW870" s="116" t="s">
        <v>86</v>
      </c>
      <c r="AX870" s="116" t="s">
        <v>31</v>
      </c>
      <c r="AY870" s="116" t="s">
        <v>74</v>
      </c>
      <c r="AZ870" s="324" t="s">
        <v>172</v>
      </c>
    </row>
    <row r="871" spans="2:66" s="116" customFormat="1" ht="22.6" customHeight="1" x14ac:dyDescent="0.35">
      <c r="B871" s="315"/>
      <c r="C871" s="316"/>
      <c r="D871" s="316"/>
      <c r="E871" s="317" t="s">
        <v>5</v>
      </c>
      <c r="F871" s="318" t="s">
        <v>841</v>
      </c>
      <c r="G871" s="319"/>
      <c r="H871" s="319"/>
      <c r="I871" s="319"/>
      <c r="J871" s="316"/>
      <c r="K871" s="320">
        <v>-10.949</v>
      </c>
      <c r="L871" s="316"/>
      <c r="M871" s="316"/>
      <c r="N871" s="316"/>
      <c r="O871" s="316"/>
      <c r="P871" s="316"/>
      <c r="Q871" s="316"/>
      <c r="S871" s="321"/>
      <c r="U871" s="322"/>
      <c r="V871" s="316"/>
      <c r="W871" s="316"/>
      <c r="X871" s="316"/>
      <c r="Y871" s="316"/>
      <c r="Z871" s="316"/>
      <c r="AA871" s="316"/>
      <c r="AB871" s="323"/>
      <c r="AU871" s="324" t="s">
        <v>180</v>
      </c>
      <c r="AV871" s="324" t="s">
        <v>86</v>
      </c>
      <c r="AW871" s="116" t="s">
        <v>86</v>
      </c>
      <c r="AX871" s="116" t="s">
        <v>31</v>
      </c>
      <c r="AY871" s="116" t="s">
        <v>74</v>
      </c>
      <c r="AZ871" s="324" t="s">
        <v>172</v>
      </c>
    </row>
    <row r="872" spans="2:66" s="116" customFormat="1" ht="22.6" customHeight="1" x14ac:dyDescent="0.35">
      <c r="B872" s="315"/>
      <c r="C872" s="316"/>
      <c r="D872" s="316"/>
      <c r="E872" s="317" t="s">
        <v>5</v>
      </c>
      <c r="F872" s="318" t="s">
        <v>842</v>
      </c>
      <c r="G872" s="319"/>
      <c r="H872" s="319"/>
      <c r="I872" s="319"/>
      <c r="J872" s="316"/>
      <c r="K872" s="320">
        <v>-3.847</v>
      </c>
      <c r="L872" s="316"/>
      <c r="M872" s="316"/>
      <c r="N872" s="316"/>
      <c r="O872" s="316"/>
      <c r="P872" s="316"/>
      <c r="Q872" s="316"/>
      <c r="S872" s="321"/>
      <c r="U872" s="322"/>
      <c r="V872" s="316"/>
      <c r="W872" s="316"/>
      <c r="X872" s="316"/>
      <c r="Y872" s="316"/>
      <c r="Z872" s="316"/>
      <c r="AA872" s="316"/>
      <c r="AB872" s="323"/>
      <c r="AU872" s="324" t="s">
        <v>180</v>
      </c>
      <c r="AV872" s="324" t="s">
        <v>86</v>
      </c>
      <c r="AW872" s="116" t="s">
        <v>86</v>
      </c>
      <c r="AX872" s="116" t="s">
        <v>31</v>
      </c>
      <c r="AY872" s="116" t="s">
        <v>74</v>
      </c>
      <c r="AZ872" s="324" t="s">
        <v>172</v>
      </c>
    </row>
    <row r="873" spans="2:66" s="116" customFormat="1" ht="22.6" customHeight="1" x14ac:dyDescent="0.35">
      <c r="B873" s="315"/>
      <c r="C873" s="316"/>
      <c r="D873" s="316"/>
      <c r="E873" s="317" t="s">
        <v>5</v>
      </c>
      <c r="F873" s="318" t="s">
        <v>843</v>
      </c>
      <c r="G873" s="319"/>
      <c r="H873" s="319"/>
      <c r="I873" s="319"/>
      <c r="J873" s="316"/>
      <c r="K873" s="320">
        <v>1.8480000000000001</v>
      </c>
      <c r="L873" s="316"/>
      <c r="M873" s="316"/>
      <c r="N873" s="316"/>
      <c r="O873" s="316"/>
      <c r="P873" s="316"/>
      <c r="Q873" s="316"/>
      <c r="S873" s="321"/>
      <c r="U873" s="322"/>
      <c r="V873" s="316"/>
      <c r="W873" s="316"/>
      <c r="X873" s="316"/>
      <c r="Y873" s="316"/>
      <c r="Z873" s="316"/>
      <c r="AA873" s="316"/>
      <c r="AB873" s="323"/>
      <c r="AU873" s="324" t="s">
        <v>180</v>
      </c>
      <c r="AV873" s="324" t="s">
        <v>86</v>
      </c>
      <c r="AW873" s="116" t="s">
        <v>86</v>
      </c>
      <c r="AX873" s="116" t="s">
        <v>31</v>
      </c>
      <c r="AY873" s="116" t="s">
        <v>74</v>
      </c>
      <c r="AZ873" s="324" t="s">
        <v>172</v>
      </c>
    </row>
    <row r="874" spans="2:66" s="116" customFormat="1" ht="22.6" customHeight="1" x14ac:dyDescent="0.35">
      <c r="B874" s="315"/>
      <c r="C874" s="316"/>
      <c r="D874" s="316"/>
      <c r="E874" s="317" t="s">
        <v>5</v>
      </c>
      <c r="F874" s="318" t="s">
        <v>757</v>
      </c>
      <c r="G874" s="319"/>
      <c r="H874" s="319"/>
      <c r="I874" s="319"/>
      <c r="J874" s="316"/>
      <c r="K874" s="320">
        <v>0.65200000000000002</v>
      </c>
      <c r="L874" s="316"/>
      <c r="M874" s="316"/>
      <c r="N874" s="316"/>
      <c r="O874" s="316"/>
      <c r="P874" s="316"/>
      <c r="Q874" s="316"/>
      <c r="S874" s="321"/>
      <c r="U874" s="322"/>
      <c r="V874" s="316"/>
      <c r="W874" s="316"/>
      <c r="X874" s="316"/>
      <c r="Y874" s="316"/>
      <c r="Z874" s="316"/>
      <c r="AA874" s="316"/>
      <c r="AB874" s="323"/>
      <c r="AU874" s="324" t="s">
        <v>180</v>
      </c>
      <c r="AV874" s="324" t="s">
        <v>86</v>
      </c>
      <c r="AW874" s="116" t="s">
        <v>86</v>
      </c>
      <c r="AX874" s="116" t="s">
        <v>31</v>
      </c>
      <c r="AY874" s="116" t="s">
        <v>74</v>
      </c>
      <c r="AZ874" s="324" t="s">
        <v>172</v>
      </c>
    </row>
    <row r="875" spans="2:66" s="117" customFormat="1" ht="22.6" customHeight="1" x14ac:dyDescent="0.35">
      <c r="B875" s="325"/>
      <c r="C875" s="326"/>
      <c r="D875" s="326"/>
      <c r="E875" s="327" t="s">
        <v>5</v>
      </c>
      <c r="F875" s="328" t="s">
        <v>189</v>
      </c>
      <c r="G875" s="329"/>
      <c r="H875" s="329"/>
      <c r="I875" s="329"/>
      <c r="J875" s="326"/>
      <c r="K875" s="330">
        <v>28.771000000000001</v>
      </c>
      <c r="L875" s="326"/>
      <c r="M875" s="326"/>
      <c r="N875" s="326"/>
      <c r="O875" s="326"/>
      <c r="P875" s="326"/>
      <c r="Q875" s="326"/>
      <c r="S875" s="331"/>
      <c r="U875" s="332"/>
      <c r="V875" s="326"/>
      <c r="W875" s="326"/>
      <c r="X875" s="326"/>
      <c r="Y875" s="326"/>
      <c r="Z875" s="326"/>
      <c r="AA875" s="326"/>
      <c r="AB875" s="333"/>
      <c r="AU875" s="334" t="s">
        <v>180</v>
      </c>
      <c r="AV875" s="334" t="s">
        <v>86</v>
      </c>
      <c r="AW875" s="117" t="s">
        <v>177</v>
      </c>
      <c r="AX875" s="117" t="s">
        <v>31</v>
      </c>
      <c r="AY875" s="117" t="s">
        <v>81</v>
      </c>
      <c r="AZ875" s="334" t="s">
        <v>172</v>
      </c>
    </row>
    <row r="876" spans="2:66" s="112" customFormat="1" ht="31.6" customHeight="1" x14ac:dyDescent="0.35">
      <c r="B876" s="187"/>
      <c r="C876" s="288" t="s">
        <v>844</v>
      </c>
      <c r="D876" s="288" t="s">
        <v>173</v>
      </c>
      <c r="E876" s="289" t="s">
        <v>845</v>
      </c>
      <c r="F876" s="290" t="s">
        <v>846</v>
      </c>
      <c r="G876" s="290"/>
      <c r="H876" s="290"/>
      <c r="I876" s="290"/>
      <c r="J876" s="291" t="s">
        <v>176</v>
      </c>
      <c r="K876" s="292">
        <v>28.771000000000001</v>
      </c>
      <c r="L876" s="293"/>
      <c r="M876" s="293"/>
      <c r="N876" s="294">
        <f>ROUND(L876*K876,2)</f>
        <v>0</v>
      </c>
      <c r="O876" s="294"/>
      <c r="P876" s="294"/>
      <c r="Q876" s="294"/>
      <c r="R876" s="114" t="s">
        <v>2286</v>
      </c>
      <c r="S876" s="192"/>
      <c r="U876" s="295" t="s">
        <v>5</v>
      </c>
      <c r="V876" s="300" t="s">
        <v>39</v>
      </c>
      <c r="W876" s="301">
        <v>0.376</v>
      </c>
      <c r="X876" s="301">
        <f>W876*K876</f>
        <v>10.817896000000001</v>
      </c>
      <c r="Y876" s="301">
        <v>1.6E-2</v>
      </c>
      <c r="Z876" s="301">
        <f>Y876*K876</f>
        <v>0.46033600000000002</v>
      </c>
      <c r="AA876" s="301">
        <v>0</v>
      </c>
      <c r="AB876" s="302">
        <f>AA876*K876</f>
        <v>0</v>
      </c>
      <c r="AS876" s="172" t="s">
        <v>177</v>
      </c>
      <c r="AU876" s="172" t="s">
        <v>173</v>
      </c>
      <c r="AV876" s="172" t="s">
        <v>86</v>
      </c>
      <c r="AZ876" s="172" t="s">
        <v>172</v>
      </c>
      <c r="BF876" s="299">
        <f>IF(V876="základní",N876,0)</f>
        <v>0</v>
      </c>
      <c r="BG876" s="299">
        <f>IF(V876="snížená",N876,0)</f>
        <v>0</v>
      </c>
      <c r="BH876" s="299">
        <f>IF(V876="zákl. přenesená",N876,0)</f>
        <v>0</v>
      </c>
      <c r="BI876" s="299">
        <f>IF(V876="sníž. přenesená",N876,0)</f>
        <v>0</v>
      </c>
      <c r="BJ876" s="299">
        <f>IF(V876="nulová",N876,0)</f>
        <v>0</v>
      </c>
      <c r="BK876" s="172" t="s">
        <v>81</v>
      </c>
      <c r="BL876" s="299">
        <f>ROUND(L876*K876,2)</f>
        <v>0</v>
      </c>
      <c r="BM876" s="172" t="s">
        <v>177</v>
      </c>
      <c r="BN876" s="172" t="s">
        <v>847</v>
      </c>
    </row>
    <row r="877" spans="2:66" s="112" customFormat="1" ht="22.6" customHeight="1" x14ac:dyDescent="0.35">
      <c r="B877" s="187"/>
      <c r="C877" s="288" t="s">
        <v>848</v>
      </c>
      <c r="D877" s="288" t="s">
        <v>173</v>
      </c>
      <c r="E877" s="289" t="s">
        <v>849</v>
      </c>
      <c r="F877" s="290" t="s">
        <v>850</v>
      </c>
      <c r="G877" s="290"/>
      <c r="H877" s="290"/>
      <c r="I877" s="290"/>
      <c r="J877" s="291" t="s">
        <v>176</v>
      </c>
      <c r="K877" s="292">
        <v>97.102000000000004</v>
      </c>
      <c r="L877" s="293"/>
      <c r="M877" s="293"/>
      <c r="N877" s="294">
        <f>ROUND(L877*K877,2)</f>
        <v>0</v>
      </c>
      <c r="O877" s="294"/>
      <c r="P877" s="294"/>
      <c r="Q877" s="294"/>
      <c r="R877" s="114" t="s">
        <v>2286</v>
      </c>
      <c r="S877" s="192"/>
      <c r="U877" s="295" t="s">
        <v>5</v>
      </c>
      <c r="V877" s="300" t="s">
        <v>39</v>
      </c>
      <c r="W877" s="301">
        <v>0.14000000000000001</v>
      </c>
      <c r="X877" s="301">
        <f>W877*K877</f>
        <v>13.594280000000001</v>
      </c>
      <c r="Y877" s="301">
        <v>0</v>
      </c>
      <c r="Z877" s="301">
        <f>Y877*K877</f>
        <v>0</v>
      </c>
      <c r="AA877" s="301">
        <v>0</v>
      </c>
      <c r="AB877" s="302">
        <f>AA877*K877</f>
        <v>0</v>
      </c>
      <c r="AS877" s="172" t="s">
        <v>177</v>
      </c>
      <c r="AU877" s="172" t="s">
        <v>173</v>
      </c>
      <c r="AV877" s="172" t="s">
        <v>86</v>
      </c>
      <c r="AZ877" s="172" t="s">
        <v>172</v>
      </c>
      <c r="BF877" s="299">
        <f>IF(V877="základní",N877,0)</f>
        <v>0</v>
      </c>
      <c r="BG877" s="299">
        <f>IF(V877="snížená",N877,0)</f>
        <v>0</v>
      </c>
      <c r="BH877" s="299">
        <f>IF(V877="zákl. přenesená",N877,0)</f>
        <v>0</v>
      </c>
      <c r="BI877" s="299">
        <f>IF(V877="sníž. přenesená",N877,0)</f>
        <v>0</v>
      </c>
      <c r="BJ877" s="299">
        <f>IF(V877="nulová",N877,0)</f>
        <v>0</v>
      </c>
      <c r="BK877" s="172" t="s">
        <v>81</v>
      </c>
      <c r="BL877" s="299">
        <f>ROUND(L877*K877,2)</f>
        <v>0</v>
      </c>
      <c r="BM877" s="172" t="s">
        <v>177</v>
      </c>
      <c r="BN877" s="172" t="s">
        <v>851</v>
      </c>
    </row>
    <row r="878" spans="2:66" s="115" customFormat="1" ht="22.6" customHeight="1" x14ac:dyDescent="0.35">
      <c r="B878" s="303"/>
      <c r="C878" s="304"/>
      <c r="D878" s="304"/>
      <c r="E878" s="305" t="s">
        <v>5</v>
      </c>
      <c r="F878" s="306" t="s">
        <v>235</v>
      </c>
      <c r="G878" s="307"/>
      <c r="H878" s="307"/>
      <c r="I878" s="307"/>
      <c r="J878" s="304"/>
      <c r="K878" s="308" t="s">
        <v>5</v>
      </c>
      <c r="L878" s="304"/>
      <c r="M878" s="304"/>
      <c r="N878" s="304"/>
      <c r="O878" s="304"/>
      <c r="P878" s="304"/>
      <c r="Q878" s="304"/>
      <c r="S878" s="309"/>
      <c r="U878" s="310"/>
      <c r="V878" s="304"/>
      <c r="W878" s="304"/>
      <c r="X878" s="304"/>
      <c r="Y878" s="304"/>
      <c r="Z878" s="304"/>
      <c r="AA878" s="304"/>
      <c r="AB878" s="311"/>
      <c r="AU878" s="312" t="s">
        <v>180</v>
      </c>
      <c r="AV878" s="312" t="s">
        <v>86</v>
      </c>
      <c r="AW878" s="115" t="s">
        <v>81</v>
      </c>
      <c r="AX878" s="115" t="s">
        <v>31</v>
      </c>
      <c r="AY878" s="115" t="s">
        <v>74</v>
      </c>
      <c r="AZ878" s="312" t="s">
        <v>172</v>
      </c>
    </row>
    <row r="879" spans="2:66" s="115" customFormat="1" ht="22.6" customHeight="1" x14ac:dyDescent="0.35">
      <c r="B879" s="303"/>
      <c r="C879" s="304"/>
      <c r="D879" s="304"/>
      <c r="E879" s="305" t="s">
        <v>5</v>
      </c>
      <c r="F879" s="313" t="s">
        <v>209</v>
      </c>
      <c r="G879" s="314"/>
      <c r="H879" s="314"/>
      <c r="I879" s="314"/>
      <c r="J879" s="304"/>
      <c r="K879" s="308" t="s">
        <v>5</v>
      </c>
      <c r="L879" s="304"/>
      <c r="M879" s="304"/>
      <c r="N879" s="304"/>
      <c r="O879" s="304"/>
      <c r="P879" s="304"/>
      <c r="Q879" s="304"/>
      <c r="S879" s="309"/>
      <c r="U879" s="310"/>
      <c r="V879" s="304"/>
      <c r="W879" s="304"/>
      <c r="X879" s="304"/>
      <c r="Y879" s="304"/>
      <c r="Z879" s="304"/>
      <c r="AA879" s="304"/>
      <c r="AB879" s="311"/>
      <c r="AU879" s="312" t="s">
        <v>180</v>
      </c>
      <c r="AV879" s="312" t="s">
        <v>86</v>
      </c>
      <c r="AW879" s="115" t="s">
        <v>81</v>
      </c>
      <c r="AX879" s="115" t="s">
        <v>31</v>
      </c>
      <c r="AY879" s="115" t="s">
        <v>74</v>
      </c>
      <c r="AZ879" s="312" t="s">
        <v>172</v>
      </c>
    </row>
    <row r="880" spans="2:66" s="115" customFormat="1" ht="22.6" customHeight="1" x14ac:dyDescent="0.35">
      <c r="B880" s="303"/>
      <c r="C880" s="304"/>
      <c r="D880" s="304"/>
      <c r="E880" s="305" t="s">
        <v>5</v>
      </c>
      <c r="F880" s="313" t="s">
        <v>839</v>
      </c>
      <c r="G880" s="314"/>
      <c r="H880" s="314"/>
      <c r="I880" s="314"/>
      <c r="J880" s="304"/>
      <c r="K880" s="308" t="s">
        <v>5</v>
      </c>
      <c r="L880" s="304"/>
      <c r="M880" s="304"/>
      <c r="N880" s="304"/>
      <c r="O880" s="304"/>
      <c r="P880" s="304"/>
      <c r="Q880" s="304"/>
      <c r="S880" s="309"/>
      <c r="U880" s="310"/>
      <c r="V880" s="304"/>
      <c r="W880" s="304"/>
      <c r="X880" s="304"/>
      <c r="Y880" s="304"/>
      <c r="Z880" s="304"/>
      <c r="AA880" s="304"/>
      <c r="AB880" s="311"/>
      <c r="AU880" s="312" t="s">
        <v>180</v>
      </c>
      <c r="AV880" s="312" t="s">
        <v>86</v>
      </c>
      <c r="AW880" s="115" t="s">
        <v>81</v>
      </c>
      <c r="AX880" s="115" t="s">
        <v>31</v>
      </c>
      <c r="AY880" s="115" t="s">
        <v>74</v>
      </c>
      <c r="AZ880" s="312" t="s">
        <v>172</v>
      </c>
    </row>
    <row r="881" spans="2:66" s="116" customFormat="1" ht="22.6" customHeight="1" x14ac:dyDescent="0.35">
      <c r="B881" s="315"/>
      <c r="C881" s="316"/>
      <c r="D881" s="316"/>
      <c r="E881" s="317" t="s">
        <v>5</v>
      </c>
      <c r="F881" s="318" t="s">
        <v>840</v>
      </c>
      <c r="G881" s="319"/>
      <c r="H881" s="319"/>
      <c r="I881" s="319"/>
      <c r="J881" s="316"/>
      <c r="K881" s="320">
        <v>41.067</v>
      </c>
      <c r="L881" s="316"/>
      <c r="M881" s="316"/>
      <c r="N881" s="316"/>
      <c r="O881" s="316"/>
      <c r="P881" s="316"/>
      <c r="Q881" s="316"/>
      <c r="S881" s="321"/>
      <c r="U881" s="322"/>
      <c r="V881" s="316"/>
      <c r="W881" s="316"/>
      <c r="X881" s="316"/>
      <c r="Y881" s="316"/>
      <c r="Z881" s="316"/>
      <c r="AA881" s="316"/>
      <c r="AB881" s="323"/>
      <c r="AU881" s="324" t="s">
        <v>180</v>
      </c>
      <c r="AV881" s="324" t="s">
        <v>86</v>
      </c>
      <c r="AW881" s="116" t="s">
        <v>86</v>
      </c>
      <c r="AX881" s="116" t="s">
        <v>31</v>
      </c>
      <c r="AY881" s="116" t="s">
        <v>74</v>
      </c>
      <c r="AZ881" s="324" t="s">
        <v>172</v>
      </c>
    </row>
    <row r="882" spans="2:66" s="116" customFormat="1" ht="22.6" customHeight="1" x14ac:dyDescent="0.35">
      <c r="B882" s="315"/>
      <c r="C882" s="316"/>
      <c r="D882" s="316"/>
      <c r="E882" s="317" t="s">
        <v>5</v>
      </c>
      <c r="F882" s="318" t="s">
        <v>841</v>
      </c>
      <c r="G882" s="319"/>
      <c r="H882" s="319"/>
      <c r="I882" s="319"/>
      <c r="J882" s="316"/>
      <c r="K882" s="320">
        <v>-10.949</v>
      </c>
      <c r="L882" s="316"/>
      <c r="M882" s="316"/>
      <c r="N882" s="316"/>
      <c r="O882" s="316"/>
      <c r="P882" s="316"/>
      <c r="Q882" s="316"/>
      <c r="S882" s="321"/>
      <c r="U882" s="322"/>
      <c r="V882" s="316"/>
      <c r="W882" s="316"/>
      <c r="X882" s="316"/>
      <c r="Y882" s="316"/>
      <c r="Z882" s="316"/>
      <c r="AA882" s="316"/>
      <c r="AB882" s="323"/>
      <c r="AU882" s="324" t="s">
        <v>180</v>
      </c>
      <c r="AV882" s="324" t="s">
        <v>86</v>
      </c>
      <c r="AW882" s="116" t="s">
        <v>86</v>
      </c>
      <c r="AX882" s="116" t="s">
        <v>31</v>
      </c>
      <c r="AY882" s="116" t="s">
        <v>74</v>
      </c>
      <c r="AZ882" s="324" t="s">
        <v>172</v>
      </c>
    </row>
    <row r="883" spans="2:66" s="116" customFormat="1" ht="22.6" customHeight="1" x14ac:dyDescent="0.35">
      <c r="B883" s="315"/>
      <c r="C883" s="316"/>
      <c r="D883" s="316"/>
      <c r="E883" s="317" t="s">
        <v>5</v>
      </c>
      <c r="F883" s="318" t="s">
        <v>842</v>
      </c>
      <c r="G883" s="319"/>
      <c r="H883" s="319"/>
      <c r="I883" s="319"/>
      <c r="J883" s="316"/>
      <c r="K883" s="320">
        <v>-3.847</v>
      </c>
      <c r="L883" s="316"/>
      <c r="M883" s="316"/>
      <c r="N883" s="316"/>
      <c r="O883" s="316"/>
      <c r="P883" s="316"/>
      <c r="Q883" s="316"/>
      <c r="S883" s="321"/>
      <c r="U883" s="322"/>
      <c r="V883" s="316"/>
      <c r="W883" s="316"/>
      <c r="X883" s="316"/>
      <c r="Y883" s="316"/>
      <c r="Z883" s="316"/>
      <c r="AA883" s="316"/>
      <c r="AB883" s="323"/>
      <c r="AU883" s="324" t="s">
        <v>180</v>
      </c>
      <c r="AV883" s="324" t="s">
        <v>86</v>
      </c>
      <c r="AW883" s="116" t="s">
        <v>86</v>
      </c>
      <c r="AX883" s="116" t="s">
        <v>31</v>
      </c>
      <c r="AY883" s="116" t="s">
        <v>74</v>
      </c>
      <c r="AZ883" s="324" t="s">
        <v>172</v>
      </c>
    </row>
    <row r="884" spans="2:66" s="116" customFormat="1" ht="22.6" customHeight="1" x14ac:dyDescent="0.35">
      <c r="B884" s="315"/>
      <c r="C884" s="316"/>
      <c r="D884" s="316"/>
      <c r="E884" s="317" t="s">
        <v>5</v>
      </c>
      <c r="F884" s="318" t="s">
        <v>843</v>
      </c>
      <c r="G884" s="319"/>
      <c r="H884" s="319"/>
      <c r="I884" s="319"/>
      <c r="J884" s="316"/>
      <c r="K884" s="320">
        <v>1.8480000000000001</v>
      </c>
      <c r="L884" s="316"/>
      <c r="M884" s="316"/>
      <c r="N884" s="316"/>
      <c r="O884" s="316"/>
      <c r="P884" s="316"/>
      <c r="Q884" s="316"/>
      <c r="S884" s="321"/>
      <c r="U884" s="322"/>
      <c r="V884" s="316"/>
      <c r="W884" s="316"/>
      <c r="X884" s="316"/>
      <c r="Y884" s="316"/>
      <c r="Z884" s="316"/>
      <c r="AA884" s="316"/>
      <c r="AB884" s="323"/>
      <c r="AU884" s="324" t="s">
        <v>180</v>
      </c>
      <c r="AV884" s="324" t="s">
        <v>86</v>
      </c>
      <c r="AW884" s="116" t="s">
        <v>86</v>
      </c>
      <c r="AX884" s="116" t="s">
        <v>31</v>
      </c>
      <c r="AY884" s="116" t="s">
        <v>74</v>
      </c>
      <c r="AZ884" s="324" t="s">
        <v>172</v>
      </c>
    </row>
    <row r="885" spans="2:66" s="116" customFormat="1" ht="22.6" customHeight="1" x14ac:dyDescent="0.35">
      <c r="B885" s="315"/>
      <c r="C885" s="316"/>
      <c r="D885" s="316"/>
      <c r="E885" s="317" t="s">
        <v>5</v>
      </c>
      <c r="F885" s="318" t="s">
        <v>757</v>
      </c>
      <c r="G885" s="319"/>
      <c r="H885" s="319"/>
      <c r="I885" s="319"/>
      <c r="J885" s="316"/>
      <c r="K885" s="320">
        <v>0.65200000000000002</v>
      </c>
      <c r="L885" s="316"/>
      <c r="M885" s="316"/>
      <c r="N885" s="316"/>
      <c r="O885" s="316"/>
      <c r="P885" s="316"/>
      <c r="Q885" s="316"/>
      <c r="S885" s="321"/>
      <c r="U885" s="322"/>
      <c r="V885" s="316"/>
      <c r="W885" s="316"/>
      <c r="X885" s="316"/>
      <c r="Y885" s="316"/>
      <c r="Z885" s="316"/>
      <c r="AA885" s="316"/>
      <c r="AB885" s="323"/>
      <c r="AU885" s="324" t="s">
        <v>180</v>
      </c>
      <c r="AV885" s="324" t="s">
        <v>86</v>
      </c>
      <c r="AW885" s="116" t="s">
        <v>86</v>
      </c>
      <c r="AX885" s="116" t="s">
        <v>31</v>
      </c>
      <c r="AY885" s="116" t="s">
        <v>74</v>
      </c>
      <c r="AZ885" s="324" t="s">
        <v>172</v>
      </c>
    </row>
    <row r="886" spans="2:66" s="119" customFormat="1" ht="22.6" customHeight="1" x14ac:dyDescent="0.35">
      <c r="B886" s="344"/>
      <c r="C886" s="345"/>
      <c r="D886" s="345"/>
      <c r="E886" s="346" t="s">
        <v>5</v>
      </c>
      <c r="F886" s="347" t="s">
        <v>250</v>
      </c>
      <c r="G886" s="348"/>
      <c r="H886" s="348"/>
      <c r="I886" s="348"/>
      <c r="J886" s="345"/>
      <c r="K886" s="349">
        <v>28.771000000000001</v>
      </c>
      <c r="L886" s="345"/>
      <c r="M886" s="345"/>
      <c r="N886" s="345"/>
      <c r="O886" s="345"/>
      <c r="P886" s="345"/>
      <c r="Q886" s="345"/>
      <c r="S886" s="350"/>
      <c r="U886" s="351"/>
      <c r="V886" s="345"/>
      <c r="W886" s="345"/>
      <c r="X886" s="345"/>
      <c r="Y886" s="345"/>
      <c r="Z886" s="345"/>
      <c r="AA886" s="345"/>
      <c r="AB886" s="352"/>
      <c r="AU886" s="353" t="s">
        <v>180</v>
      </c>
      <c r="AV886" s="353" t="s">
        <v>86</v>
      </c>
      <c r="AW886" s="119" t="s">
        <v>190</v>
      </c>
      <c r="AX886" s="119" t="s">
        <v>31</v>
      </c>
      <c r="AY886" s="119" t="s">
        <v>74</v>
      </c>
      <c r="AZ886" s="353" t="s">
        <v>172</v>
      </c>
    </row>
    <row r="887" spans="2:66" s="115" customFormat="1" ht="22.6" customHeight="1" x14ac:dyDescent="0.35">
      <c r="B887" s="303"/>
      <c r="C887" s="304"/>
      <c r="D887" s="304"/>
      <c r="E887" s="305" t="s">
        <v>5</v>
      </c>
      <c r="F887" s="313" t="s">
        <v>852</v>
      </c>
      <c r="G887" s="314"/>
      <c r="H887" s="314"/>
      <c r="I887" s="314"/>
      <c r="J887" s="304"/>
      <c r="K887" s="308" t="s">
        <v>5</v>
      </c>
      <c r="L887" s="304"/>
      <c r="M887" s="304"/>
      <c r="N887" s="304"/>
      <c r="O887" s="304"/>
      <c r="P887" s="304"/>
      <c r="Q887" s="304"/>
      <c r="S887" s="309"/>
      <c r="U887" s="310"/>
      <c r="V887" s="304"/>
      <c r="W887" s="304"/>
      <c r="X887" s="304"/>
      <c r="Y887" s="304"/>
      <c r="Z887" s="304"/>
      <c r="AA887" s="304"/>
      <c r="AB887" s="311"/>
      <c r="AU887" s="312" t="s">
        <v>180</v>
      </c>
      <c r="AV887" s="312" t="s">
        <v>86</v>
      </c>
      <c r="AW887" s="115" t="s">
        <v>81</v>
      </c>
      <c r="AX887" s="115" t="s">
        <v>31</v>
      </c>
      <c r="AY887" s="115" t="s">
        <v>74</v>
      </c>
      <c r="AZ887" s="312" t="s">
        <v>172</v>
      </c>
    </row>
    <row r="888" spans="2:66" s="116" customFormat="1" ht="22.6" customHeight="1" x14ac:dyDescent="0.35">
      <c r="B888" s="315"/>
      <c r="C888" s="316"/>
      <c r="D888" s="316"/>
      <c r="E888" s="317" t="s">
        <v>5</v>
      </c>
      <c r="F888" s="318" t="s">
        <v>853</v>
      </c>
      <c r="G888" s="319"/>
      <c r="H888" s="319"/>
      <c r="I888" s="319"/>
      <c r="J888" s="316"/>
      <c r="K888" s="320">
        <v>16.856000000000002</v>
      </c>
      <c r="L888" s="316"/>
      <c r="M888" s="316"/>
      <c r="N888" s="316"/>
      <c r="O888" s="316"/>
      <c r="P888" s="316"/>
      <c r="Q888" s="316"/>
      <c r="S888" s="321"/>
      <c r="U888" s="322"/>
      <c r="V888" s="316"/>
      <c r="W888" s="316"/>
      <c r="X888" s="316"/>
      <c r="Y888" s="316"/>
      <c r="Z888" s="316"/>
      <c r="AA888" s="316"/>
      <c r="AB888" s="323"/>
      <c r="AU888" s="324" t="s">
        <v>180</v>
      </c>
      <c r="AV888" s="324" t="s">
        <v>86</v>
      </c>
      <c r="AW888" s="116" t="s">
        <v>86</v>
      </c>
      <c r="AX888" s="116" t="s">
        <v>31</v>
      </c>
      <c r="AY888" s="116" t="s">
        <v>74</v>
      </c>
      <c r="AZ888" s="324" t="s">
        <v>172</v>
      </c>
    </row>
    <row r="889" spans="2:66" s="115" customFormat="1" ht="22.6" customHeight="1" x14ac:dyDescent="0.35">
      <c r="B889" s="303"/>
      <c r="C889" s="304"/>
      <c r="D889" s="304"/>
      <c r="E889" s="305" t="s">
        <v>5</v>
      </c>
      <c r="F889" s="313" t="s">
        <v>769</v>
      </c>
      <c r="G889" s="314"/>
      <c r="H889" s="314"/>
      <c r="I889" s="314"/>
      <c r="J889" s="304"/>
      <c r="K889" s="308" t="s">
        <v>5</v>
      </c>
      <c r="L889" s="304"/>
      <c r="M889" s="304"/>
      <c r="N889" s="304"/>
      <c r="O889" s="304"/>
      <c r="P889" s="304"/>
      <c r="Q889" s="304"/>
      <c r="S889" s="309"/>
      <c r="U889" s="310"/>
      <c r="V889" s="304"/>
      <c r="W889" s="304"/>
      <c r="X889" s="304"/>
      <c r="Y889" s="304"/>
      <c r="Z889" s="304"/>
      <c r="AA889" s="304"/>
      <c r="AB889" s="311"/>
      <c r="AU889" s="312" t="s">
        <v>180</v>
      </c>
      <c r="AV889" s="312" t="s">
        <v>86</v>
      </c>
      <c r="AW889" s="115" t="s">
        <v>81</v>
      </c>
      <c r="AX889" s="115" t="s">
        <v>31</v>
      </c>
      <c r="AY889" s="115" t="s">
        <v>74</v>
      </c>
      <c r="AZ889" s="312" t="s">
        <v>172</v>
      </c>
    </row>
    <row r="890" spans="2:66" s="116" customFormat="1" ht="22.6" customHeight="1" x14ac:dyDescent="0.35">
      <c r="B890" s="315"/>
      <c r="C890" s="316"/>
      <c r="D890" s="316"/>
      <c r="E890" s="317" t="s">
        <v>5</v>
      </c>
      <c r="F890" s="318" t="s">
        <v>770</v>
      </c>
      <c r="G890" s="319"/>
      <c r="H890" s="319"/>
      <c r="I890" s="319"/>
      <c r="J890" s="316"/>
      <c r="K890" s="320">
        <v>16.03</v>
      </c>
      <c r="L890" s="316"/>
      <c r="M890" s="316"/>
      <c r="N890" s="316"/>
      <c r="O890" s="316"/>
      <c r="P890" s="316"/>
      <c r="Q890" s="316"/>
      <c r="S890" s="321"/>
      <c r="U890" s="322"/>
      <c r="V890" s="316"/>
      <c r="W890" s="316"/>
      <c r="X890" s="316"/>
      <c r="Y890" s="316"/>
      <c r="Z890" s="316"/>
      <c r="AA890" s="316"/>
      <c r="AB890" s="323"/>
      <c r="AU890" s="324" t="s">
        <v>180</v>
      </c>
      <c r="AV890" s="324" t="s">
        <v>86</v>
      </c>
      <c r="AW890" s="116" t="s">
        <v>86</v>
      </c>
      <c r="AX890" s="116" t="s">
        <v>31</v>
      </c>
      <c r="AY890" s="116" t="s">
        <v>74</v>
      </c>
      <c r="AZ890" s="324" t="s">
        <v>172</v>
      </c>
    </row>
    <row r="891" spans="2:66" s="116" customFormat="1" ht="22.6" customHeight="1" x14ac:dyDescent="0.35">
      <c r="B891" s="315"/>
      <c r="C891" s="316"/>
      <c r="D891" s="316"/>
      <c r="E891" s="317" t="s">
        <v>5</v>
      </c>
      <c r="F891" s="318" t="s">
        <v>771</v>
      </c>
      <c r="G891" s="319"/>
      <c r="H891" s="319"/>
      <c r="I891" s="319"/>
      <c r="J891" s="316"/>
      <c r="K891" s="320">
        <v>-0.46</v>
      </c>
      <c r="L891" s="316"/>
      <c r="M891" s="316"/>
      <c r="N891" s="316"/>
      <c r="O891" s="316"/>
      <c r="P891" s="316"/>
      <c r="Q891" s="316"/>
      <c r="S891" s="321"/>
      <c r="U891" s="322"/>
      <c r="V891" s="316"/>
      <c r="W891" s="316"/>
      <c r="X891" s="316"/>
      <c r="Y891" s="316"/>
      <c r="Z891" s="316"/>
      <c r="AA891" s="316"/>
      <c r="AB891" s="323"/>
      <c r="AU891" s="324" t="s">
        <v>180</v>
      </c>
      <c r="AV891" s="324" t="s">
        <v>86</v>
      </c>
      <c r="AW891" s="116" t="s">
        <v>86</v>
      </c>
      <c r="AX891" s="116" t="s">
        <v>31</v>
      </c>
      <c r="AY891" s="116" t="s">
        <v>74</v>
      </c>
      <c r="AZ891" s="324" t="s">
        <v>172</v>
      </c>
    </row>
    <row r="892" spans="2:66" s="116" customFormat="1" ht="22.6" customHeight="1" x14ac:dyDescent="0.35">
      <c r="B892" s="315"/>
      <c r="C892" s="316"/>
      <c r="D892" s="316"/>
      <c r="E892" s="317" t="s">
        <v>5</v>
      </c>
      <c r="F892" s="318" t="s">
        <v>772</v>
      </c>
      <c r="G892" s="319"/>
      <c r="H892" s="319"/>
      <c r="I892" s="319"/>
      <c r="J892" s="316"/>
      <c r="K892" s="320">
        <v>0.25</v>
      </c>
      <c r="L892" s="316"/>
      <c r="M892" s="316"/>
      <c r="N892" s="316"/>
      <c r="O892" s="316"/>
      <c r="P892" s="316"/>
      <c r="Q892" s="316"/>
      <c r="S892" s="321"/>
      <c r="U892" s="322"/>
      <c r="V892" s="316"/>
      <c r="W892" s="316"/>
      <c r="X892" s="316"/>
      <c r="Y892" s="316"/>
      <c r="Z892" s="316"/>
      <c r="AA892" s="316"/>
      <c r="AB892" s="323"/>
      <c r="AU892" s="324" t="s">
        <v>180</v>
      </c>
      <c r="AV892" s="324" t="s">
        <v>86</v>
      </c>
      <c r="AW892" s="116" t="s">
        <v>86</v>
      </c>
      <c r="AX892" s="116" t="s">
        <v>31</v>
      </c>
      <c r="AY892" s="116" t="s">
        <v>74</v>
      </c>
      <c r="AZ892" s="324" t="s">
        <v>172</v>
      </c>
    </row>
    <row r="893" spans="2:66" s="116" customFormat="1" ht="22.6" customHeight="1" x14ac:dyDescent="0.35">
      <c r="B893" s="315"/>
      <c r="C893" s="316"/>
      <c r="D893" s="316"/>
      <c r="E893" s="317" t="s">
        <v>5</v>
      </c>
      <c r="F893" s="318" t="s">
        <v>773</v>
      </c>
      <c r="G893" s="319"/>
      <c r="H893" s="319"/>
      <c r="I893" s="319"/>
      <c r="J893" s="316"/>
      <c r="K893" s="320">
        <v>10.135</v>
      </c>
      <c r="L893" s="316"/>
      <c r="M893" s="316"/>
      <c r="N893" s="316"/>
      <c r="O893" s="316"/>
      <c r="P893" s="316"/>
      <c r="Q893" s="316"/>
      <c r="S893" s="321"/>
      <c r="U893" s="322"/>
      <c r="V893" s="316"/>
      <c r="W893" s="316"/>
      <c r="X893" s="316"/>
      <c r="Y893" s="316"/>
      <c r="Z893" s="316"/>
      <c r="AA893" s="316"/>
      <c r="AB893" s="323"/>
      <c r="AU893" s="324" t="s">
        <v>180</v>
      </c>
      <c r="AV893" s="324" t="s">
        <v>86</v>
      </c>
      <c r="AW893" s="116" t="s">
        <v>86</v>
      </c>
      <c r="AX893" s="116" t="s">
        <v>31</v>
      </c>
      <c r="AY893" s="116" t="s">
        <v>74</v>
      </c>
      <c r="AZ893" s="324" t="s">
        <v>172</v>
      </c>
    </row>
    <row r="894" spans="2:66" s="116" customFormat="1" ht="22.6" customHeight="1" x14ac:dyDescent="0.35">
      <c r="B894" s="315"/>
      <c r="C894" s="316"/>
      <c r="D894" s="316"/>
      <c r="E894" s="317" t="s">
        <v>5</v>
      </c>
      <c r="F894" s="318" t="s">
        <v>774</v>
      </c>
      <c r="G894" s="319"/>
      <c r="H894" s="319"/>
      <c r="I894" s="319"/>
      <c r="J894" s="316"/>
      <c r="K894" s="320">
        <v>25.52</v>
      </c>
      <c r="L894" s="316"/>
      <c r="M894" s="316"/>
      <c r="N894" s="316"/>
      <c r="O894" s="316"/>
      <c r="P894" s="316"/>
      <c r="Q894" s="316"/>
      <c r="S894" s="321"/>
      <c r="U894" s="322"/>
      <c r="V894" s="316"/>
      <c r="W894" s="316"/>
      <c r="X894" s="316"/>
      <c r="Y894" s="316"/>
      <c r="Z894" s="316"/>
      <c r="AA894" s="316"/>
      <c r="AB894" s="323"/>
      <c r="AU894" s="324" t="s">
        <v>180</v>
      </c>
      <c r="AV894" s="324" t="s">
        <v>86</v>
      </c>
      <c r="AW894" s="116" t="s">
        <v>86</v>
      </c>
      <c r="AX894" s="116" t="s">
        <v>31</v>
      </c>
      <c r="AY894" s="116" t="s">
        <v>74</v>
      </c>
      <c r="AZ894" s="324" t="s">
        <v>172</v>
      </c>
    </row>
    <row r="895" spans="2:66" s="117" customFormat="1" ht="22.6" customHeight="1" x14ac:dyDescent="0.35">
      <c r="B895" s="325"/>
      <c r="C895" s="326"/>
      <c r="D895" s="326"/>
      <c r="E895" s="327" t="s">
        <v>5</v>
      </c>
      <c r="F895" s="328" t="s">
        <v>189</v>
      </c>
      <c r="G895" s="329"/>
      <c r="H895" s="329"/>
      <c r="I895" s="329"/>
      <c r="J895" s="326"/>
      <c r="K895" s="330">
        <v>97.102000000000004</v>
      </c>
      <c r="L895" s="326"/>
      <c r="M895" s="326"/>
      <c r="N895" s="326"/>
      <c r="O895" s="326"/>
      <c r="P895" s="326"/>
      <c r="Q895" s="326"/>
      <c r="S895" s="331"/>
      <c r="U895" s="332"/>
      <c r="V895" s="326"/>
      <c r="W895" s="326"/>
      <c r="X895" s="326"/>
      <c r="Y895" s="326"/>
      <c r="Z895" s="326"/>
      <c r="AA895" s="326"/>
      <c r="AB895" s="333"/>
      <c r="AU895" s="334" t="s">
        <v>180</v>
      </c>
      <c r="AV895" s="334" t="s">
        <v>86</v>
      </c>
      <c r="AW895" s="117" t="s">
        <v>177</v>
      </c>
      <c r="AX895" s="117" t="s">
        <v>31</v>
      </c>
      <c r="AY895" s="117" t="s">
        <v>81</v>
      </c>
      <c r="AZ895" s="334" t="s">
        <v>172</v>
      </c>
    </row>
    <row r="896" spans="2:66" s="112" customFormat="1" ht="31.6" customHeight="1" x14ac:dyDescent="0.35">
      <c r="B896" s="187"/>
      <c r="C896" s="288" t="s">
        <v>854</v>
      </c>
      <c r="D896" s="288" t="s">
        <v>173</v>
      </c>
      <c r="E896" s="289" t="s">
        <v>855</v>
      </c>
      <c r="F896" s="290" t="s">
        <v>856</v>
      </c>
      <c r="G896" s="290"/>
      <c r="H896" s="290"/>
      <c r="I896" s="290"/>
      <c r="J896" s="291" t="s">
        <v>198</v>
      </c>
      <c r="K896" s="292">
        <v>8.48</v>
      </c>
      <c r="L896" s="293"/>
      <c r="M896" s="293"/>
      <c r="N896" s="294">
        <f>ROUND(L896*K896,2)</f>
        <v>0</v>
      </c>
      <c r="O896" s="294"/>
      <c r="P896" s="294"/>
      <c r="Q896" s="294"/>
      <c r="R896" s="114" t="s">
        <v>2286</v>
      </c>
      <c r="S896" s="192"/>
      <c r="U896" s="295" t="s">
        <v>5</v>
      </c>
      <c r="V896" s="300" t="s">
        <v>39</v>
      </c>
      <c r="W896" s="301">
        <v>3.2130000000000001</v>
      </c>
      <c r="X896" s="301">
        <f>W896*K896</f>
        <v>27.246240000000004</v>
      </c>
      <c r="Y896" s="301">
        <v>2.2563399999999998</v>
      </c>
      <c r="Z896" s="301">
        <f>Y896*K896</f>
        <v>19.133763200000001</v>
      </c>
      <c r="AA896" s="301">
        <v>0</v>
      </c>
      <c r="AB896" s="302">
        <f>AA896*K896</f>
        <v>0</v>
      </c>
      <c r="AS896" s="172" t="s">
        <v>177</v>
      </c>
      <c r="AU896" s="172" t="s">
        <v>173</v>
      </c>
      <c r="AV896" s="172" t="s">
        <v>86</v>
      </c>
      <c r="AZ896" s="172" t="s">
        <v>172</v>
      </c>
      <c r="BF896" s="299">
        <f>IF(V896="základní",N896,0)</f>
        <v>0</v>
      </c>
      <c r="BG896" s="299">
        <f>IF(V896="snížená",N896,0)</f>
        <v>0</v>
      </c>
      <c r="BH896" s="299">
        <f>IF(V896="zákl. přenesená",N896,0)</f>
        <v>0</v>
      </c>
      <c r="BI896" s="299">
        <f>IF(V896="sníž. přenesená",N896,0)</f>
        <v>0</v>
      </c>
      <c r="BJ896" s="299">
        <f>IF(V896="nulová",N896,0)</f>
        <v>0</v>
      </c>
      <c r="BK896" s="172" t="s">
        <v>81</v>
      </c>
      <c r="BL896" s="299">
        <f>ROUND(L896*K896,2)</f>
        <v>0</v>
      </c>
      <c r="BM896" s="172" t="s">
        <v>177</v>
      </c>
      <c r="BN896" s="172" t="s">
        <v>857</v>
      </c>
    </row>
    <row r="897" spans="2:66" s="115" customFormat="1" ht="22.6" customHeight="1" x14ac:dyDescent="0.35">
      <c r="B897" s="303"/>
      <c r="C897" s="304"/>
      <c r="D897" s="304"/>
      <c r="E897" s="305" t="s">
        <v>5</v>
      </c>
      <c r="F897" s="306" t="s">
        <v>235</v>
      </c>
      <c r="G897" s="307"/>
      <c r="H897" s="307"/>
      <c r="I897" s="307"/>
      <c r="J897" s="304"/>
      <c r="K897" s="308" t="s">
        <v>5</v>
      </c>
      <c r="L897" s="304"/>
      <c r="M897" s="304"/>
      <c r="N897" s="304"/>
      <c r="O897" s="304"/>
      <c r="P897" s="304"/>
      <c r="Q897" s="304"/>
      <c r="S897" s="309"/>
      <c r="U897" s="310"/>
      <c r="V897" s="304"/>
      <c r="W897" s="304"/>
      <c r="X897" s="304"/>
      <c r="Y897" s="304"/>
      <c r="Z897" s="304"/>
      <c r="AA897" s="304"/>
      <c r="AB897" s="311"/>
      <c r="AU897" s="312" t="s">
        <v>180</v>
      </c>
      <c r="AV897" s="312" t="s">
        <v>86</v>
      </c>
      <c r="AW897" s="115" t="s">
        <v>81</v>
      </c>
      <c r="AX897" s="115" t="s">
        <v>31</v>
      </c>
      <c r="AY897" s="115" t="s">
        <v>74</v>
      </c>
      <c r="AZ897" s="312" t="s">
        <v>172</v>
      </c>
    </row>
    <row r="898" spans="2:66" s="115" customFormat="1" ht="22.6" customHeight="1" x14ac:dyDescent="0.35">
      <c r="B898" s="303"/>
      <c r="C898" s="304"/>
      <c r="D898" s="304"/>
      <c r="E898" s="305" t="s">
        <v>5</v>
      </c>
      <c r="F898" s="313" t="s">
        <v>858</v>
      </c>
      <c r="G898" s="314"/>
      <c r="H898" s="314"/>
      <c r="I898" s="314"/>
      <c r="J898" s="304"/>
      <c r="K898" s="308" t="s">
        <v>5</v>
      </c>
      <c r="L898" s="304"/>
      <c r="M898" s="304"/>
      <c r="N898" s="304"/>
      <c r="O898" s="304"/>
      <c r="P898" s="304"/>
      <c r="Q898" s="304"/>
      <c r="S898" s="309"/>
      <c r="U898" s="310"/>
      <c r="V898" s="304"/>
      <c r="W898" s="304"/>
      <c r="X898" s="304"/>
      <c r="Y898" s="304"/>
      <c r="Z898" s="304"/>
      <c r="AA898" s="304"/>
      <c r="AB898" s="311"/>
      <c r="AU898" s="312" t="s">
        <v>180</v>
      </c>
      <c r="AV898" s="312" t="s">
        <v>86</v>
      </c>
      <c r="AW898" s="115" t="s">
        <v>81</v>
      </c>
      <c r="AX898" s="115" t="s">
        <v>31</v>
      </c>
      <c r="AY898" s="115" t="s">
        <v>74</v>
      </c>
      <c r="AZ898" s="312" t="s">
        <v>172</v>
      </c>
    </row>
    <row r="899" spans="2:66" s="115" customFormat="1" ht="22.6" customHeight="1" x14ac:dyDescent="0.35">
      <c r="B899" s="303"/>
      <c r="C899" s="304"/>
      <c r="D899" s="304"/>
      <c r="E899" s="305" t="s">
        <v>5</v>
      </c>
      <c r="F899" s="313" t="s">
        <v>859</v>
      </c>
      <c r="G899" s="314"/>
      <c r="H899" s="314"/>
      <c r="I899" s="314"/>
      <c r="J899" s="304"/>
      <c r="K899" s="308" t="s">
        <v>5</v>
      </c>
      <c r="L899" s="304"/>
      <c r="M899" s="304"/>
      <c r="N899" s="304"/>
      <c r="O899" s="304"/>
      <c r="P899" s="304"/>
      <c r="Q899" s="304"/>
      <c r="S899" s="309"/>
      <c r="U899" s="310"/>
      <c r="V899" s="304"/>
      <c r="W899" s="304"/>
      <c r="X899" s="304"/>
      <c r="Y899" s="304"/>
      <c r="Z899" s="304"/>
      <c r="AA899" s="304"/>
      <c r="AB899" s="311"/>
      <c r="AU899" s="312" t="s">
        <v>180</v>
      </c>
      <c r="AV899" s="312" t="s">
        <v>86</v>
      </c>
      <c r="AW899" s="115" t="s">
        <v>81</v>
      </c>
      <c r="AX899" s="115" t="s">
        <v>31</v>
      </c>
      <c r="AY899" s="115" t="s">
        <v>74</v>
      </c>
      <c r="AZ899" s="312" t="s">
        <v>172</v>
      </c>
    </row>
    <row r="900" spans="2:66" s="115" customFormat="1" ht="22.6" customHeight="1" x14ac:dyDescent="0.35">
      <c r="B900" s="303"/>
      <c r="C900" s="304"/>
      <c r="D900" s="304"/>
      <c r="E900" s="305" t="s">
        <v>5</v>
      </c>
      <c r="F900" s="313" t="s">
        <v>860</v>
      </c>
      <c r="G900" s="314"/>
      <c r="H900" s="314"/>
      <c r="I900" s="314"/>
      <c r="J900" s="304"/>
      <c r="K900" s="308" t="s">
        <v>5</v>
      </c>
      <c r="L900" s="304"/>
      <c r="M900" s="304"/>
      <c r="N900" s="304"/>
      <c r="O900" s="304"/>
      <c r="P900" s="304"/>
      <c r="Q900" s="304"/>
      <c r="S900" s="309"/>
      <c r="U900" s="310"/>
      <c r="V900" s="304"/>
      <c r="W900" s="304"/>
      <c r="X900" s="304"/>
      <c r="Y900" s="304"/>
      <c r="Z900" s="304"/>
      <c r="AA900" s="304"/>
      <c r="AB900" s="311"/>
      <c r="AU900" s="312" t="s">
        <v>180</v>
      </c>
      <c r="AV900" s="312" t="s">
        <v>86</v>
      </c>
      <c r="AW900" s="115" t="s">
        <v>81</v>
      </c>
      <c r="AX900" s="115" t="s">
        <v>31</v>
      </c>
      <c r="AY900" s="115" t="s">
        <v>74</v>
      </c>
      <c r="AZ900" s="312" t="s">
        <v>172</v>
      </c>
    </row>
    <row r="901" spans="2:66" s="116" customFormat="1" ht="22.6" customHeight="1" x14ac:dyDescent="0.35">
      <c r="B901" s="315"/>
      <c r="C901" s="316"/>
      <c r="D901" s="316"/>
      <c r="E901" s="317" t="s">
        <v>5</v>
      </c>
      <c r="F901" s="318" t="s">
        <v>861</v>
      </c>
      <c r="G901" s="319"/>
      <c r="H901" s="319"/>
      <c r="I901" s="319"/>
      <c r="J901" s="316"/>
      <c r="K901" s="320">
        <v>8.48</v>
      </c>
      <c r="L901" s="316"/>
      <c r="M901" s="316"/>
      <c r="N901" s="316"/>
      <c r="O901" s="316"/>
      <c r="P901" s="316"/>
      <c r="Q901" s="316"/>
      <c r="S901" s="321"/>
      <c r="U901" s="322"/>
      <c r="V901" s="316"/>
      <c r="W901" s="316"/>
      <c r="X901" s="316"/>
      <c r="Y901" s="316"/>
      <c r="Z901" s="316"/>
      <c r="AA901" s="316"/>
      <c r="AB901" s="323"/>
      <c r="AU901" s="324" t="s">
        <v>180</v>
      </c>
      <c r="AV901" s="324" t="s">
        <v>86</v>
      </c>
      <c r="AW901" s="116" t="s">
        <v>86</v>
      </c>
      <c r="AX901" s="116" t="s">
        <v>31</v>
      </c>
      <c r="AY901" s="116" t="s">
        <v>81</v>
      </c>
      <c r="AZ901" s="324" t="s">
        <v>172</v>
      </c>
    </row>
    <row r="902" spans="2:66" s="112" customFormat="1" ht="31.6" customHeight="1" x14ac:dyDescent="0.35">
      <c r="B902" s="187"/>
      <c r="C902" s="288" t="s">
        <v>862</v>
      </c>
      <c r="D902" s="288" t="s">
        <v>173</v>
      </c>
      <c r="E902" s="289" t="s">
        <v>863</v>
      </c>
      <c r="F902" s="290" t="s">
        <v>864</v>
      </c>
      <c r="G902" s="290"/>
      <c r="H902" s="290"/>
      <c r="I902" s="290"/>
      <c r="J902" s="291" t="s">
        <v>198</v>
      </c>
      <c r="K902" s="292">
        <v>0.314</v>
      </c>
      <c r="L902" s="293"/>
      <c r="M902" s="293"/>
      <c r="N902" s="294">
        <f>ROUND(L902*K902,2)</f>
        <v>0</v>
      </c>
      <c r="O902" s="294"/>
      <c r="P902" s="294"/>
      <c r="Q902" s="294"/>
      <c r="R902" s="114" t="s">
        <v>2286</v>
      </c>
      <c r="S902" s="192"/>
      <c r="U902" s="295" t="s">
        <v>5</v>
      </c>
      <c r="V902" s="300" t="s">
        <v>39</v>
      </c>
      <c r="W902" s="301">
        <v>5.33</v>
      </c>
      <c r="X902" s="301">
        <f>W902*K902</f>
        <v>1.6736200000000001</v>
      </c>
      <c r="Y902" s="301">
        <v>2.2563399999999998</v>
      </c>
      <c r="Z902" s="301">
        <f>Y902*K902</f>
        <v>0.70849075999999989</v>
      </c>
      <c r="AA902" s="301">
        <v>0</v>
      </c>
      <c r="AB902" s="302">
        <f>AA902*K902</f>
        <v>0</v>
      </c>
      <c r="AS902" s="172" t="s">
        <v>177</v>
      </c>
      <c r="AU902" s="172" t="s">
        <v>173</v>
      </c>
      <c r="AV902" s="172" t="s">
        <v>86</v>
      </c>
      <c r="AZ902" s="172" t="s">
        <v>172</v>
      </c>
      <c r="BF902" s="299">
        <f>IF(V902="základní",N902,0)</f>
        <v>0</v>
      </c>
      <c r="BG902" s="299">
        <f>IF(V902="snížená",N902,0)</f>
        <v>0</v>
      </c>
      <c r="BH902" s="299">
        <f>IF(V902="zákl. přenesená",N902,0)</f>
        <v>0</v>
      </c>
      <c r="BI902" s="299">
        <f>IF(V902="sníž. přenesená",N902,0)</f>
        <v>0</v>
      </c>
      <c r="BJ902" s="299">
        <f>IF(V902="nulová",N902,0)</f>
        <v>0</v>
      </c>
      <c r="BK902" s="172" t="s">
        <v>81</v>
      </c>
      <c r="BL902" s="299">
        <f>ROUND(L902*K902,2)</f>
        <v>0</v>
      </c>
      <c r="BM902" s="172" t="s">
        <v>177</v>
      </c>
      <c r="BN902" s="172" t="s">
        <v>865</v>
      </c>
    </row>
    <row r="903" spans="2:66" s="115" customFormat="1" ht="22.6" customHeight="1" x14ac:dyDescent="0.35">
      <c r="B903" s="303"/>
      <c r="C903" s="304"/>
      <c r="D903" s="304"/>
      <c r="E903" s="305" t="s">
        <v>5</v>
      </c>
      <c r="F903" s="306" t="s">
        <v>179</v>
      </c>
      <c r="G903" s="307"/>
      <c r="H903" s="307"/>
      <c r="I903" s="307"/>
      <c r="J903" s="304"/>
      <c r="K903" s="308" t="s">
        <v>5</v>
      </c>
      <c r="L903" s="304"/>
      <c r="M903" s="304"/>
      <c r="N903" s="304"/>
      <c r="O903" s="304"/>
      <c r="P903" s="304"/>
      <c r="Q903" s="304"/>
      <c r="S903" s="309"/>
      <c r="U903" s="310"/>
      <c r="V903" s="304"/>
      <c r="W903" s="304"/>
      <c r="X903" s="304"/>
      <c r="Y903" s="304"/>
      <c r="Z903" s="304"/>
      <c r="AA903" s="304"/>
      <c r="AB903" s="311"/>
      <c r="AU903" s="312" t="s">
        <v>180</v>
      </c>
      <c r="AV903" s="312" t="s">
        <v>86</v>
      </c>
      <c r="AW903" s="115" t="s">
        <v>81</v>
      </c>
      <c r="AX903" s="115" t="s">
        <v>31</v>
      </c>
      <c r="AY903" s="115" t="s">
        <v>74</v>
      </c>
      <c r="AZ903" s="312" t="s">
        <v>172</v>
      </c>
    </row>
    <row r="904" spans="2:66" s="115" customFormat="1" ht="22.6" customHeight="1" x14ac:dyDescent="0.35">
      <c r="B904" s="303"/>
      <c r="C904" s="304"/>
      <c r="D904" s="304"/>
      <c r="E904" s="305" t="s">
        <v>5</v>
      </c>
      <c r="F904" s="313" t="s">
        <v>866</v>
      </c>
      <c r="G904" s="314"/>
      <c r="H904" s="314"/>
      <c r="I904" s="314"/>
      <c r="J904" s="304"/>
      <c r="K904" s="308" t="s">
        <v>5</v>
      </c>
      <c r="L904" s="304"/>
      <c r="M904" s="304"/>
      <c r="N904" s="304"/>
      <c r="O904" s="304"/>
      <c r="P904" s="304"/>
      <c r="Q904" s="304"/>
      <c r="S904" s="309"/>
      <c r="U904" s="310"/>
      <c r="V904" s="304"/>
      <c r="W904" s="304"/>
      <c r="X904" s="304"/>
      <c r="Y904" s="304"/>
      <c r="Z904" s="304"/>
      <c r="AA904" s="304"/>
      <c r="AB904" s="311"/>
      <c r="AU904" s="312" t="s">
        <v>180</v>
      </c>
      <c r="AV904" s="312" t="s">
        <v>86</v>
      </c>
      <c r="AW904" s="115" t="s">
        <v>81</v>
      </c>
      <c r="AX904" s="115" t="s">
        <v>31</v>
      </c>
      <c r="AY904" s="115" t="s">
        <v>74</v>
      </c>
      <c r="AZ904" s="312" t="s">
        <v>172</v>
      </c>
    </row>
    <row r="905" spans="2:66" s="116" customFormat="1" ht="22.6" customHeight="1" x14ac:dyDescent="0.35">
      <c r="B905" s="315"/>
      <c r="C905" s="316"/>
      <c r="D905" s="316"/>
      <c r="E905" s="317" t="s">
        <v>5</v>
      </c>
      <c r="F905" s="318" t="s">
        <v>867</v>
      </c>
      <c r="G905" s="319"/>
      <c r="H905" s="319"/>
      <c r="I905" s="319"/>
      <c r="J905" s="316"/>
      <c r="K905" s="320">
        <v>3.2000000000000001E-2</v>
      </c>
      <c r="L905" s="316"/>
      <c r="M905" s="316"/>
      <c r="N905" s="316"/>
      <c r="O905" s="316"/>
      <c r="P905" s="316"/>
      <c r="Q905" s="316"/>
      <c r="S905" s="321"/>
      <c r="U905" s="322"/>
      <c r="V905" s="316"/>
      <c r="W905" s="316"/>
      <c r="X905" s="316"/>
      <c r="Y905" s="316"/>
      <c r="Z905" s="316"/>
      <c r="AA905" s="316"/>
      <c r="AB905" s="323"/>
      <c r="AU905" s="324" t="s">
        <v>180</v>
      </c>
      <c r="AV905" s="324" t="s">
        <v>86</v>
      </c>
      <c r="AW905" s="116" t="s">
        <v>86</v>
      </c>
      <c r="AX905" s="116" t="s">
        <v>31</v>
      </c>
      <c r="AY905" s="116" t="s">
        <v>74</v>
      </c>
      <c r="AZ905" s="324" t="s">
        <v>172</v>
      </c>
    </row>
    <row r="906" spans="2:66" s="116" customFormat="1" ht="22.6" customHeight="1" x14ac:dyDescent="0.35">
      <c r="B906" s="315"/>
      <c r="C906" s="316"/>
      <c r="D906" s="316"/>
      <c r="E906" s="317" t="s">
        <v>5</v>
      </c>
      <c r="F906" s="318" t="s">
        <v>868</v>
      </c>
      <c r="G906" s="319"/>
      <c r="H906" s="319"/>
      <c r="I906" s="319"/>
      <c r="J906" s="316"/>
      <c r="K906" s="320">
        <v>6.2E-2</v>
      </c>
      <c r="L906" s="316"/>
      <c r="M906" s="316"/>
      <c r="N906" s="316"/>
      <c r="O906" s="316"/>
      <c r="P906" s="316"/>
      <c r="Q906" s="316"/>
      <c r="S906" s="321"/>
      <c r="U906" s="322"/>
      <c r="V906" s="316"/>
      <c r="W906" s="316"/>
      <c r="X906" s="316"/>
      <c r="Y906" s="316"/>
      <c r="Z906" s="316"/>
      <c r="AA906" s="316"/>
      <c r="AB906" s="323"/>
      <c r="AU906" s="324" t="s">
        <v>180</v>
      </c>
      <c r="AV906" s="324" t="s">
        <v>86</v>
      </c>
      <c r="AW906" s="116" t="s">
        <v>86</v>
      </c>
      <c r="AX906" s="116" t="s">
        <v>31</v>
      </c>
      <c r="AY906" s="116" t="s">
        <v>74</v>
      </c>
      <c r="AZ906" s="324" t="s">
        <v>172</v>
      </c>
    </row>
    <row r="907" spans="2:66" s="116" customFormat="1" ht="22.6" customHeight="1" x14ac:dyDescent="0.35">
      <c r="B907" s="315"/>
      <c r="C907" s="316"/>
      <c r="D907" s="316"/>
      <c r="E907" s="317" t="s">
        <v>5</v>
      </c>
      <c r="F907" s="318" t="s">
        <v>869</v>
      </c>
      <c r="G907" s="319"/>
      <c r="H907" s="319"/>
      <c r="I907" s="319"/>
      <c r="J907" s="316"/>
      <c r="K907" s="320">
        <v>4.5999999999999999E-2</v>
      </c>
      <c r="L907" s="316"/>
      <c r="M907" s="316"/>
      <c r="N907" s="316"/>
      <c r="O907" s="316"/>
      <c r="P907" s="316"/>
      <c r="Q907" s="316"/>
      <c r="S907" s="321"/>
      <c r="U907" s="322"/>
      <c r="V907" s="316"/>
      <c r="W907" s="316"/>
      <c r="X907" s="316"/>
      <c r="Y907" s="316"/>
      <c r="Z907" s="316"/>
      <c r="AA907" s="316"/>
      <c r="AB907" s="323"/>
      <c r="AU907" s="324" t="s">
        <v>180</v>
      </c>
      <c r="AV907" s="324" t="s">
        <v>86</v>
      </c>
      <c r="AW907" s="116" t="s">
        <v>86</v>
      </c>
      <c r="AX907" s="116" t="s">
        <v>31</v>
      </c>
      <c r="AY907" s="116" t="s">
        <v>74</v>
      </c>
      <c r="AZ907" s="324" t="s">
        <v>172</v>
      </c>
    </row>
    <row r="908" spans="2:66" s="116" customFormat="1" ht="22.6" customHeight="1" x14ac:dyDescent="0.35">
      <c r="B908" s="315"/>
      <c r="C908" s="316"/>
      <c r="D908" s="316"/>
      <c r="E908" s="317" t="s">
        <v>5</v>
      </c>
      <c r="F908" s="318" t="s">
        <v>870</v>
      </c>
      <c r="G908" s="319"/>
      <c r="H908" s="319"/>
      <c r="I908" s="319"/>
      <c r="J908" s="316"/>
      <c r="K908" s="320">
        <v>3.1E-2</v>
      </c>
      <c r="L908" s="316"/>
      <c r="M908" s="316"/>
      <c r="N908" s="316"/>
      <c r="O908" s="316"/>
      <c r="P908" s="316"/>
      <c r="Q908" s="316"/>
      <c r="S908" s="321"/>
      <c r="U908" s="322"/>
      <c r="V908" s="316"/>
      <c r="W908" s="316"/>
      <c r="X908" s="316"/>
      <c r="Y908" s="316"/>
      <c r="Z908" s="316"/>
      <c r="AA908" s="316"/>
      <c r="AB908" s="323"/>
      <c r="AU908" s="324" t="s">
        <v>180</v>
      </c>
      <c r="AV908" s="324" t="s">
        <v>86</v>
      </c>
      <c r="AW908" s="116" t="s">
        <v>86</v>
      </c>
      <c r="AX908" s="116" t="s">
        <v>31</v>
      </c>
      <c r="AY908" s="116" t="s">
        <v>74</v>
      </c>
      <c r="AZ908" s="324" t="s">
        <v>172</v>
      </c>
    </row>
    <row r="909" spans="2:66" s="116" customFormat="1" ht="22.6" customHeight="1" x14ac:dyDescent="0.35">
      <c r="B909" s="315"/>
      <c r="C909" s="316"/>
      <c r="D909" s="316"/>
      <c r="E909" s="317" t="s">
        <v>5</v>
      </c>
      <c r="F909" s="318" t="s">
        <v>871</v>
      </c>
      <c r="G909" s="319"/>
      <c r="H909" s="319"/>
      <c r="I909" s="319"/>
      <c r="J909" s="316"/>
      <c r="K909" s="320">
        <v>8.7999999999999995E-2</v>
      </c>
      <c r="L909" s="316"/>
      <c r="M909" s="316"/>
      <c r="N909" s="316"/>
      <c r="O909" s="316"/>
      <c r="P909" s="316"/>
      <c r="Q909" s="316"/>
      <c r="S909" s="321"/>
      <c r="U909" s="322"/>
      <c r="V909" s="316"/>
      <c r="W909" s="316"/>
      <c r="X909" s="316"/>
      <c r="Y909" s="316"/>
      <c r="Z909" s="316"/>
      <c r="AA909" s="316"/>
      <c r="AB909" s="323"/>
      <c r="AU909" s="324" t="s">
        <v>180</v>
      </c>
      <c r="AV909" s="324" t="s">
        <v>86</v>
      </c>
      <c r="AW909" s="116" t="s">
        <v>86</v>
      </c>
      <c r="AX909" s="116" t="s">
        <v>31</v>
      </c>
      <c r="AY909" s="116" t="s">
        <v>74</v>
      </c>
      <c r="AZ909" s="324" t="s">
        <v>172</v>
      </c>
    </row>
    <row r="910" spans="2:66" s="116" customFormat="1" ht="22.6" customHeight="1" x14ac:dyDescent="0.35">
      <c r="B910" s="315"/>
      <c r="C910" s="316"/>
      <c r="D910" s="316"/>
      <c r="E910" s="317" t="s">
        <v>5</v>
      </c>
      <c r="F910" s="318" t="s">
        <v>872</v>
      </c>
      <c r="G910" s="319"/>
      <c r="H910" s="319"/>
      <c r="I910" s="319"/>
      <c r="J910" s="316"/>
      <c r="K910" s="320">
        <v>1.2E-2</v>
      </c>
      <c r="L910" s="316"/>
      <c r="M910" s="316"/>
      <c r="N910" s="316"/>
      <c r="O910" s="316"/>
      <c r="P910" s="316"/>
      <c r="Q910" s="316"/>
      <c r="S910" s="321"/>
      <c r="U910" s="322"/>
      <c r="V910" s="316"/>
      <c r="W910" s="316"/>
      <c r="X910" s="316"/>
      <c r="Y910" s="316"/>
      <c r="Z910" s="316"/>
      <c r="AA910" s="316"/>
      <c r="AB910" s="323"/>
      <c r="AU910" s="324" t="s">
        <v>180</v>
      </c>
      <c r="AV910" s="324" t="s">
        <v>86</v>
      </c>
      <c r="AW910" s="116" t="s">
        <v>86</v>
      </c>
      <c r="AX910" s="116" t="s">
        <v>31</v>
      </c>
      <c r="AY910" s="116" t="s">
        <v>74</v>
      </c>
      <c r="AZ910" s="324" t="s">
        <v>172</v>
      </c>
    </row>
    <row r="911" spans="2:66" s="116" customFormat="1" ht="22.6" customHeight="1" x14ac:dyDescent="0.35">
      <c r="B911" s="315"/>
      <c r="C911" s="316"/>
      <c r="D911" s="316"/>
      <c r="E911" s="317" t="s">
        <v>5</v>
      </c>
      <c r="F911" s="318" t="s">
        <v>873</v>
      </c>
      <c r="G911" s="319"/>
      <c r="H911" s="319"/>
      <c r="I911" s="319"/>
      <c r="J911" s="316"/>
      <c r="K911" s="320">
        <v>1.7000000000000001E-2</v>
      </c>
      <c r="L911" s="316"/>
      <c r="M911" s="316"/>
      <c r="N911" s="316"/>
      <c r="O911" s="316"/>
      <c r="P911" s="316"/>
      <c r="Q911" s="316"/>
      <c r="S911" s="321"/>
      <c r="U911" s="322"/>
      <c r="V911" s="316"/>
      <c r="W911" s="316"/>
      <c r="X911" s="316"/>
      <c r="Y911" s="316"/>
      <c r="Z911" s="316"/>
      <c r="AA911" s="316"/>
      <c r="AB911" s="323"/>
      <c r="AU911" s="324" t="s">
        <v>180</v>
      </c>
      <c r="AV911" s="324" t="s">
        <v>86</v>
      </c>
      <c r="AW911" s="116" t="s">
        <v>86</v>
      </c>
      <c r="AX911" s="116" t="s">
        <v>31</v>
      </c>
      <c r="AY911" s="116" t="s">
        <v>74</v>
      </c>
      <c r="AZ911" s="324" t="s">
        <v>172</v>
      </c>
    </row>
    <row r="912" spans="2:66" s="116" customFormat="1" ht="22.6" customHeight="1" x14ac:dyDescent="0.35">
      <c r="B912" s="315"/>
      <c r="C912" s="316"/>
      <c r="D912" s="316"/>
      <c r="E912" s="317" t="s">
        <v>5</v>
      </c>
      <c r="F912" s="318" t="s">
        <v>874</v>
      </c>
      <c r="G912" s="319"/>
      <c r="H912" s="319"/>
      <c r="I912" s="319"/>
      <c r="J912" s="316"/>
      <c r="K912" s="320">
        <v>1.0999999999999999E-2</v>
      </c>
      <c r="L912" s="316"/>
      <c r="M912" s="316"/>
      <c r="N912" s="316"/>
      <c r="O912" s="316"/>
      <c r="P912" s="316"/>
      <c r="Q912" s="316"/>
      <c r="S912" s="321"/>
      <c r="U912" s="322"/>
      <c r="V912" s="316"/>
      <c r="W912" s="316"/>
      <c r="X912" s="316"/>
      <c r="Y912" s="316"/>
      <c r="Z912" s="316"/>
      <c r="AA912" s="316"/>
      <c r="AB912" s="323"/>
      <c r="AU912" s="324" t="s">
        <v>180</v>
      </c>
      <c r="AV912" s="324" t="s">
        <v>86</v>
      </c>
      <c r="AW912" s="116" t="s">
        <v>86</v>
      </c>
      <c r="AX912" s="116" t="s">
        <v>31</v>
      </c>
      <c r="AY912" s="116" t="s">
        <v>74</v>
      </c>
      <c r="AZ912" s="324" t="s">
        <v>172</v>
      </c>
    </row>
    <row r="913" spans="2:66" s="116" customFormat="1" ht="22.6" customHeight="1" x14ac:dyDescent="0.35">
      <c r="B913" s="315"/>
      <c r="C913" s="316"/>
      <c r="D913" s="316"/>
      <c r="E913" s="317" t="s">
        <v>5</v>
      </c>
      <c r="F913" s="318" t="s">
        <v>875</v>
      </c>
      <c r="G913" s="319"/>
      <c r="H913" s="319"/>
      <c r="I913" s="319"/>
      <c r="J913" s="316"/>
      <c r="K913" s="320">
        <v>8.0000000000000002E-3</v>
      </c>
      <c r="L913" s="316"/>
      <c r="M913" s="316"/>
      <c r="N913" s="316"/>
      <c r="O913" s="316"/>
      <c r="P913" s="316"/>
      <c r="Q913" s="316"/>
      <c r="S913" s="321"/>
      <c r="U913" s="322"/>
      <c r="V913" s="316"/>
      <c r="W913" s="316"/>
      <c r="X913" s="316"/>
      <c r="Y913" s="316"/>
      <c r="Z913" s="316"/>
      <c r="AA913" s="316"/>
      <c r="AB913" s="323"/>
      <c r="AU913" s="324" t="s">
        <v>180</v>
      </c>
      <c r="AV913" s="324" t="s">
        <v>86</v>
      </c>
      <c r="AW913" s="116" t="s">
        <v>86</v>
      </c>
      <c r="AX913" s="116" t="s">
        <v>31</v>
      </c>
      <c r="AY913" s="116" t="s">
        <v>74</v>
      </c>
      <c r="AZ913" s="324" t="s">
        <v>172</v>
      </c>
    </row>
    <row r="914" spans="2:66" s="116" customFormat="1" ht="22.6" customHeight="1" x14ac:dyDescent="0.35">
      <c r="B914" s="315"/>
      <c r="C914" s="316"/>
      <c r="D914" s="316"/>
      <c r="E914" s="317" t="s">
        <v>5</v>
      </c>
      <c r="F914" s="318" t="s">
        <v>876</v>
      </c>
      <c r="G914" s="319"/>
      <c r="H914" s="319"/>
      <c r="I914" s="319"/>
      <c r="J914" s="316"/>
      <c r="K914" s="320">
        <v>7.0000000000000001E-3</v>
      </c>
      <c r="L914" s="316"/>
      <c r="M914" s="316"/>
      <c r="N914" s="316"/>
      <c r="O914" s="316"/>
      <c r="P914" s="316"/>
      <c r="Q914" s="316"/>
      <c r="S914" s="321"/>
      <c r="U914" s="322"/>
      <c r="V914" s="316"/>
      <c r="W914" s="316"/>
      <c r="X914" s="316"/>
      <c r="Y914" s="316"/>
      <c r="Z914" s="316"/>
      <c r="AA914" s="316"/>
      <c r="AB914" s="323"/>
      <c r="AU914" s="324" t="s">
        <v>180</v>
      </c>
      <c r="AV914" s="324" t="s">
        <v>86</v>
      </c>
      <c r="AW914" s="116" t="s">
        <v>86</v>
      </c>
      <c r="AX914" s="116" t="s">
        <v>31</v>
      </c>
      <c r="AY914" s="116" t="s">
        <v>74</v>
      </c>
      <c r="AZ914" s="324" t="s">
        <v>172</v>
      </c>
    </row>
    <row r="915" spans="2:66" s="117" customFormat="1" ht="22.6" customHeight="1" x14ac:dyDescent="0.35">
      <c r="B915" s="325"/>
      <c r="C915" s="326"/>
      <c r="D915" s="326"/>
      <c r="E915" s="327" t="s">
        <v>5</v>
      </c>
      <c r="F915" s="328" t="s">
        <v>189</v>
      </c>
      <c r="G915" s="329"/>
      <c r="H915" s="329"/>
      <c r="I915" s="329"/>
      <c r="J915" s="326"/>
      <c r="K915" s="330">
        <v>0.314</v>
      </c>
      <c r="L915" s="326"/>
      <c r="M915" s="326"/>
      <c r="N915" s="326"/>
      <c r="O915" s="326"/>
      <c r="P915" s="326"/>
      <c r="Q915" s="326"/>
      <c r="S915" s="331"/>
      <c r="U915" s="332"/>
      <c r="V915" s="326"/>
      <c r="W915" s="326"/>
      <c r="X915" s="326"/>
      <c r="Y915" s="326"/>
      <c r="Z915" s="326"/>
      <c r="AA915" s="326"/>
      <c r="AB915" s="333"/>
      <c r="AU915" s="334" t="s">
        <v>180</v>
      </c>
      <c r="AV915" s="334" t="s">
        <v>86</v>
      </c>
      <c r="AW915" s="117" t="s">
        <v>177</v>
      </c>
      <c r="AX915" s="117" t="s">
        <v>31</v>
      </c>
      <c r="AY915" s="117" t="s">
        <v>81</v>
      </c>
      <c r="AZ915" s="334" t="s">
        <v>172</v>
      </c>
    </row>
    <row r="916" spans="2:66" s="112" customFormat="1" ht="31.6" customHeight="1" x14ac:dyDescent="0.35">
      <c r="B916" s="187"/>
      <c r="C916" s="288" t="s">
        <v>877</v>
      </c>
      <c r="D916" s="288" t="s">
        <v>173</v>
      </c>
      <c r="E916" s="289" t="s">
        <v>878</v>
      </c>
      <c r="F916" s="290" t="s">
        <v>879</v>
      </c>
      <c r="G916" s="290"/>
      <c r="H916" s="290"/>
      <c r="I916" s="290"/>
      <c r="J916" s="291" t="s">
        <v>176</v>
      </c>
      <c r="K916" s="292">
        <v>53.363</v>
      </c>
      <c r="L916" s="293"/>
      <c r="M916" s="293"/>
      <c r="N916" s="294">
        <f>ROUND(L916*K916,2)</f>
        <v>0</v>
      </c>
      <c r="O916" s="294"/>
      <c r="P916" s="294"/>
      <c r="Q916" s="294"/>
      <c r="R916" s="114" t="s">
        <v>2286</v>
      </c>
      <c r="S916" s="192"/>
      <c r="U916" s="295" t="s">
        <v>5</v>
      </c>
      <c r="V916" s="300" t="s">
        <v>39</v>
      </c>
      <c r="W916" s="301">
        <v>0.45</v>
      </c>
      <c r="X916" s="301">
        <f>W916*K916</f>
        <v>24.013349999999999</v>
      </c>
      <c r="Y916" s="301">
        <v>0.1231</v>
      </c>
      <c r="Z916" s="301">
        <f>Y916*K916</f>
        <v>6.5689852999999996</v>
      </c>
      <c r="AA916" s="301">
        <v>0</v>
      </c>
      <c r="AB916" s="302">
        <f>AA916*K916</f>
        <v>0</v>
      </c>
      <c r="AS916" s="172" t="s">
        <v>177</v>
      </c>
      <c r="AU916" s="172" t="s">
        <v>173</v>
      </c>
      <c r="AV916" s="172" t="s">
        <v>86</v>
      </c>
      <c r="AZ916" s="172" t="s">
        <v>172</v>
      </c>
      <c r="BF916" s="299">
        <f>IF(V916="základní",N916,0)</f>
        <v>0</v>
      </c>
      <c r="BG916" s="299">
        <f>IF(V916="snížená",N916,0)</f>
        <v>0</v>
      </c>
      <c r="BH916" s="299">
        <f>IF(V916="zákl. přenesená",N916,0)</f>
        <v>0</v>
      </c>
      <c r="BI916" s="299">
        <f>IF(V916="sníž. přenesená",N916,0)</f>
        <v>0</v>
      </c>
      <c r="BJ916" s="299">
        <f>IF(V916="nulová",N916,0)</f>
        <v>0</v>
      </c>
      <c r="BK916" s="172" t="s">
        <v>81</v>
      </c>
      <c r="BL916" s="299">
        <f>ROUND(L916*K916,2)</f>
        <v>0</v>
      </c>
      <c r="BM916" s="172" t="s">
        <v>177</v>
      </c>
      <c r="BN916" s="172" t="s">
        <v>880</v>
      </c>
    </row>
    <row r="917" spans="2:66" s="115" customFormat="1" ht="22.6" customHeight="1" x14ac:dyDescent="0.35">
      <c r="B917" s="303"/>
      <c r="C917" s="304"/>
      <c r="D917" s="304"/>
      <c r="E917" s="305" t="s">
        <v>5</v>
      </c>
      <c r="F917" s="306" t="s">
        <v>881</v>
      </c>
      <c r="G917" s="307"/>
      <c r="H917" s="307"/>
      <c r="I917" s="307"/>
      <c r="J917" s="304"/>
      <c r="K917" s="308" t="s">
        <v>5</v>
      </c>
      <c r="L917" s="304"/>
      <c r="M917" s="304"/>
      <c r="N917" s="304"/>
      <c r="O917" s="304"/>
      <c r="P917" s="304"/>
      <c r="Q917" s="304"/>
      <c r="S917" s="309"/>
      <c r="U917" s="310"/>
      <c r="V917" s="304"/>
      <c r="W917" s="304"/>
      <c r="X917" s="304"/>
      <c r="Y917" s="304"/>
      <c r="Z917" s="304"/>
      <c r="AA917" s="304"/>
      <c r="AB917" s="311"/>
      <c r="AU917" s="312" t="s">
        <v>180</v>
      </c>
      <c r="AV917" s="312" t="s">
        <v>86</v>
      </c>
      <c r="AW917" s="115" t="s">
        <v>81</v>
      </c>
      <c r="AX917" s="115" t="s">
        <v>31</v>
      </c>
      <c r="AY917" s="115" t="s">
        <v>74</v>
      </c>
      <c r="AZ917" s="312" t="s">
        <v>172</v>
      </c>
    </row>
    <row r="918" spans="2:66" s="115" customFormat="1" ht="22.6" customHeight="1" x14ac:dyDescent="0.35">
      <c r="B918" s="303"/>
      <c r="C918" s="304"/>
      <c r="D918" s="304"/>
      <c r="E918" s="305" t="s">
        <v>5</v>
      </c>
      <c r="F918" s="313" t="s">
        <v>235</v>
      </c>
      <c r="G918" s="314"/>
      <c r="H918" s="314"/>
      <c r="I918" s="314"/>
      <c r="J918" s="304"/>
      <c r="K918" s="308" t="s">
        <v>5</v>
      </c>
      <c r="L918" s="304"/>
      <c r="M918" s="304"/>
      <c r="N918" s="304"/>
      <c r="O918" s="304"/>
      <c r="P918" s="304"/>
      <c r="Q918" s="304"/>
      <c r="S918" s="309"/>
      <c r="U918" s="310"/>
      <c r="V918" s="304"/>
      <c r="W918" s="304"/>
      <c r="X918" s="304"/>
      <c r="Y918" s="304"/>
      <c r="Z918" s="304"/>
      <c r="AA918" s="304"/>
      <c r="AB918" s="311"/>
      <c r="AU918" s="312" t="s">
        <v>180</v>
      </c>
      <c r="AV918" s="312" t="s">
        <v>86</v>
      </c>
      <c r="AW918" s="115" t="s">
        <v>81</v>
      </c>
      <c r="AX918" s="115" t="s">
        <v>31</v>
      </c>
      <c r="AY918" s="115" t="s">
        <v>74</v>
      </c>
      <c r="AZ918" s="312" t="s">
        <v>172</v>
      </c>
    </row>
    <row r="919" spans="2:66" s="115" customFormat="1" ht="22.6" customHeight="1" x14ac:dyDescent="0.35">
      <c r="B919" s="303"/>
      <c r="C919" s="304"/>
      <c r="D919" s="304"/>
      <c r="E919" s="305" t="s">
        <v>5</v>
      </c>
      <c r="F919" s="313" t="s">
        <v>366</v>
      </c>
      <c r="G919" s="314"/>
      <c r="H919" s="314"/>
      <c r="I919" s="314"/>
      <c r="J919" s="304"/>
      <c r="K919" s="308" t="s">
        <v>5</v>
      </c>
      <c r="L919" s="304"/>
      <c r="M919" s="304"/>
      <c r="N919" s="304"/>
      <c r="O919" s="304"/>
      <c r="P919" s="304"/>
      <c r="Q919" s="304"/>
      <c r="S919" s="309"/>
      <c r="U919" s="310"/>
      <c r="V919" s="304"/>
      <c r="W919" s="304"/>
      <c r="X919" s="304"/>
      <c r="Y919" s="304"/>
      <c r="Z919" s="304"/>
      <c r="AA919" s="304"/>
      <c r="AB919" s="311"/>
      <c r="AU919" s="312" t="s">
        <v>180</v>
      </c>
      <c r="AV919" s="312" t="s">
        <v>86</v>
      </c>
      <c r="AW919" s="115" t="s">
        <v>81</v>
      </c>
      <c r="AX919" s="115" t="s">
        <v>31</v>
      </c>
      <c r="AY919" s="115" t="s">
        <v>74</v>
      </c>
      <c r="AZ919" s="312" t="s">
        <v>172</v>
      </c>
    </row>
    <row r="920" spans="2:66" s="116" customFormat="1" ht="22.6" customHeight="1" x14ac:dyDescent="0.35">
      <c r="B920" s="315"/>
      <c r="C920" s="316"/>
      <c r="D920" s="316"/>
      <c r="E920" s="317" t="s">
        <v>5</v>
      </c>
      <c r="F920" s="318" t="s">
        <v>882</v>
      </c>
      <c r="G920" s="319"/>
      <c r="H920" s="319"/>
      <c r="I920" s="319"/>
      <c r="J920" s="316"/>
      <c r="K920" s="320">
        <v>2.7</v>
      </c>
      <c r="L920" s="316"/>
      <c r="M920" s="316"/>
      <c r="N920" s="316"/>
      <c r="O920" s="316"/>
      <c r="P920" s="316"/>
      <c r="Q920" s="316"/>
      <c r="S920" s="321"/>
      <c r="U920" s="322"/>
      <c r="V920" s="316"/>
      <c r="W920" s="316"/>
      <c r="X920" s="316"/>
      <c r="Y920" s="316"/>
      <c r="Z920" s="316"/>
      <c r="AA920" s="316"/>
      <c r="AB920" s="323"/>
      <c r="AU920" s="324" t="s">
        <v>180</v>
      </c>
      <c r="AV920" s="324" t="s">
        <v>86</v>
      </c>
      <c r="AW920" s="116" t="s">
        <v>86</v>
      </c>
      <c r="AX920" s="116" t="s">
        <v>31</v>
      </c>
      <c r="AY920" s="116" t="s">
        <v>74</v>
      </c>
      <c r="AZ920" s="324" t="s">
        <v>172</v>
      </c>
    </row>
    <row r="921" spans="2:66" s="116" customFormat="1" ht="22.6" customHeight="1" x14ac:dyDescent="0.35">
      <c r="B921" s="315"/>
      <c r="C921" s="316"/>
      <c r="D921" s="316"/>
      <c r="E921" s="317" t="s">
        <v>5</v>
      </c>
      <c r="F921" s="318" t="s">
        <v>883</v>
      </c>
      <c r="G921" s="319"/>
      <c r="H921" s="319"/>
      <c r="I921" s="319"/>
      <c r="J921" s="316"/>
      <c r="K921" s="320">
        <v>0.36</v>
      </c>
      <c r="L921" s="316"/>
      <c r="M921" s="316"/>
      <c r="N921" s="316"/>
      <c r="O921" s="316"/>
      <c r="P921" s="316"/>
      <c r="Q921" s="316"/>
      <c r="S921" s="321"/>
      <c r="U921" s="322"/>
      <c r="V921" s="316"/>
      <c r="W921" s="316"/>
      <c r="X921" s="316"/>
      <c r="Y921" s="316"/>
      <c r="Z921" s="316"/>
      <c r="AA921" s="316"/>
      <c r="AB921" s="323"/>
      <c r="AU921" s="324" t="s">
        <v>180</v>
      </c>
      <c r="AV921" s="324" t="s">
        <v>86</v>
      </c>
      <c r="AW921" s="116" t="s">
        <v>86</v>
      </c>
      <c r="AX921" s="116" t="s">
        <v>31</v>
      </c>
      <c r="AY921" s="116" t="s">
        <v>74</v>
      </c>
      <c r="AZ921" s="324" t="s">
        <v>172</v>
      </c>
    </row>
    <row r="922" spans="2:66" s="116" customFormat="1" ht="22.6" customHeight="1" x14ac:dyDescent="0.35">
      <c r="B922" s="315"/>
      <c r="C922" s="316"/>
      <c r="D922" s="316"/>
      <c r="E922" s="317" t="s">
        <v>5</v>
      </c>
      <c r="F922" s="318" t="s">
        <v>884</v>
      </c>
      <c r="G922" s="319"/>
      <c r="H922" s="319"/>
      <c r="I922" s="319"/>
      <c r="J922" s="316"/>
      <c r="K922" s="320">
        <v>1.8720000000000001</v>
      </c>
      <c r="L922" s="316"/>
      <c r="M922" s="316"/>
      <c r="N922" s="316"/>
      <c r="O922" s="316"/>
      <c r="P922" s="316"/>
      <c r="Q922" s="316"/>
      <c r="S922" s="321"/>
      <c r="U922" s="322"/>
      <c r="V922" s="316"/>
      <c r="W922" s="316"/>
      <c r="X922" s="316"/>
      <c r="Y922" s="316"/>
      <c r="Z922" s="316"/>
      <c r="AA922" s="316"/>
      <c r="AB922" s="323"/>
      <c r="AU922" s="324" t="s">
        <v>180</v>
      </c>
      <c r="AV922" s="324" t="s">
        <v>86</v>
      </c>
      <c r="AW922" s="116" t="s">
        <v>86</v>
      </c>
      <c r="AX922" s="116" t="s">
        <v>31</v>
      </c>
      <c r="AY922" s="116" t="s">
        <v>74</v>
      </c>
      <c r="AZ922" s="324" t="s">
        <v>172</v>
      </c>
    </row>
    <row r="923" spans="2:66" s="116" customFormat="1" ht="22.6" customHeight="1" x14ac:dyDescent="0.35">
      <c r="B923" s="315"/>
      <c r="C923" s="316"/>
      <c r="D923" s="316"/>
      <c r="E923" s="317" t="s">
        <v>5</v>
      </c>
      <c r="F923" s="318" t="s">
        <v>885</v>
      </c>
      <c r="G923" s="319"/>
      <c r="H923" s="319"/>
      <c r="I923" s="319"/>
      <c r="J923" s="316"/>
      <c r="K923" s="320">
        <v>1.8360000000000001</v>
      </c>
      <c r="L923" s="316"/>
      <c r="M923" s="316"/>
      <c r="N923" s="316"/>
      <c r="O923" s="316"/>
      <c r="P923" s="316"/>
      <c r="Q923" s="316"/>
      <c r="S923" s="321"/>
      <c r="U923" s="322"/>
      <c r="V923" s="316"/>
      <c r="W923" s="316"/>
      <c r="X923" s="316"/>
      <c r="Y923" s="316"/>
      <c r="Z923" s="316"/>
      <c r="AA923" s="316"/>
      <c r="AB923" s="323"/>
      <c r="AU923" s="324" t="s">
        <v>180</v>
      </c>
      <c r="AV923" s="324" t="s">
        <v>86</v>
      </c>
      <c r="AW923" s="116" t="s">
        <v>86</v>
      </c>
      <c r="AX923" s="116" t="s">
        <v>31</v>
      </c>
      <c r="AY923" s="116" t="s">
        <v>74</v>
      </c>
      <c r="AZ923" s="324" t="s">
        <v>172</v>
      </c>
    </row>
    <row r="924" spans="2:66" s="116" customFormat="1" ht="22.6" customHeight="1" x14ac:dyDescent="0.35">
      <c r="B924" s="315"/>
      <c r="C924" s="316"/>
      <c r="D924" s="316"/>
      <c r="E924" s="317" t="s">
        <v>5</v>
      </c>
      <c r="F924" s="318" t="s">
        <v>886</v>
      </c>
      <c r="G924" s="319"/>
      <c r="H924" s="319"/>
      <c r="I924" s="319"/>
      <c r="J924" s="316"/>
      <c r="K924" s="320">
        <v>1.8</v>
      </c>
      <c r="L924" s="316"/>
      <c r="M924" s="316"/>
      <c r="N924" s="316"/>
      <c r="O924" s="316"/>
      <c r="P924" s="316"/>
      <c r="Q924" s="316"/>
      <c r="S924" s="321"/>
      <c r="U924" s="322"/>
      <c r="V924" s="316"/>
      <c r="W924" s="316"/>
      <c r="X924" s="316"/>
      <c r="Y924" s="316"/>
      <c r="Z924" s="316"/>
      <c r="AA924" s="316"/>
      <c r="AB924" s="323"/>
      <c r="AU924" s="324" t="s">
        <v>180</v>
      </c>
      <c r="AV924" s="324" t="s">
        <v>86</v>
      </c>
      <c r="AW924" s="116" t="s">
        <v>86</v>
      </c>
      <c r="AX924" s="116" t="s">
        <v>31</v>
      </c>
      <c r="AY924" s="116" t="s">
        <v>74</v>
      </c>
      <c r="AZ924" s="324" t="s">
        <v>172</v>
      </c>
    </row>
    <row r="925" spans="2:66" s="116" customFormat="1" ht="22.6" customHeight="1" x14ac:dyDescent="0.35">
      <c r="B925" s="315"/>
      <c r="C925" s="316"/>
      <c r="D925" s="316"/>
      <c r="E925" s="317" t="s">
        <v>5</v>
      </c>
      <c r="F925" s="318" t="s">
        <v>887</v>
      </c>
      <c r="G925" s="319"/>
      <c r="H925" s="319"/>
      <c r="I925" s="319"/>
      <c r="J925" s="316"/>
      <c r="K925" s="320">
        <v>1.41</v>
      </c>
      <c r="L925" s="316"/>
      <c r="M925" s="316"/>
      <c r="N925" s="316"/>
      <c r="O925" s="316"/>
      <c r="P925" s="316"/>
      <c r="Q925" s="316"/>
      <c r="S925" s="321"/>
      <c r="U925" s="322"/>
      <c r="V925" s="316"/>
      <c r="W925" s="316"/>
      <c r="X925" s="316"/>
      <c r="Y925" s="316"/>
      <c r="Z925" s="316"/>
      <c r="AA925" s="316"/>
      <c r="AB925" s="323"/>
      <c r="AU925" s="324" t="s">
        <v>180</v>
      </c>
      <c r="AV925" s="324" t="s">
        <v>86</v>
      </c>
      <c r="AW925" s="116" t="s">
        <v>86</v>
      </c>
      <c r="AX925" s="116" t="s">
        <v>31</v>
      </c>
      <c r="AY925" s="116" t="s">
        <v>74</v>
      </c>
      <c r="AZ925" s="324" t="s">
        <v>172</v>
      </c>
    </row>
    <row r="926" spans="2:66" s="116" customFormat="1" ht="22.6" customHeight="1" x14ac:dyDescent="0.35">
      <c r="B926" s="315"/>
      <c r="C926" s="316"/>
      <c r="D926" s="316"/>
      <c r="E926" s="317" t="s">
        <v>5</v>
      </c>
      <c r="F926" s="318" t="s">
        <v>888</v>
      </c>
      <c r="G926" s="319"/>
      <c r="H926" s="319"/>
      <c r="I926" s="319"/>
      <c r="J926" s="316"/>
      <c r="K926" s="320">
        <v>0.45</v>
      </c>
      <c r="L926" s="316"/>
      <c r="M926" s="316"/>
      <c r="N926" s="316"/>
      <c r="O926" s="316"/>
      <c r="P926" s="316"/>
      <c r="Q926" s="316"/>
      <c r="S926" s="321"/>
      <c r="U926" s="322"/>
      <c r="V926" s="316"/>
      <c r="W926" s="316"/>
      <c r="X926" s="316"/>
      <c r="Y926" s="316"/>
      <c r="Z926" s="316"/>
      <c r="AA926" s="316"/>
      <c r="AB926" s="323"/>
      <c r="AU926" s="324" t="s">
        <v>180</v>
      </c>
      <c r="AV926" s="324" t="s">
        <v>86</v>
      </c>
      <c r="AW926" s="116" t="s">
        <v>86</v>
      </c>
      <c r="AX926" s="116" t="s">
        <v>31</v>
      </c>
      <c r="AY926" s="116" t="s">
        <v>74</v>
      </c>
      <c r="AZ926" s="324" t="s">
        <v>172</v>
      </c>
    </row>
    <row r="927" spans="2:66" s="116" customFormat="1" ht="22.6" customHeight="1" x14ac:dyDescent="0.35">
      <c r="B927" s="315"/>
      <c r="C927" s="316"/>
      <c r="D927" s="316"/>
      <c r="E927" s="317" t="s">
        <v>5</v>
      </c>
      <c r="F927" s="318" t="s">
        <v>889</v>
      </c>
      <c r="G927" s="319"/>
      <c r="H927" s="319"/>
      <c r="I927" s="319"/>
      <c r="J927" s="316"/>
      <c r="K927" s="320">
        <v>3.895</v>
      </c>
      <c r="L927" s="316"/>
      <c r="M927" s="316"/>
      <c r="N927" s="316"/>
      <c r="O927" s="316"/>
      <c r="P927" s="316"/>
      <c r="Q927" s="316"/>
      <c r="S927" s="321"/>
      <c r="U927" s="322"/>
      <c r="V927" s="316"/>
      <c r="W927" s="316"/>
      <c r="X927" s="316"/>
      <c r="Y927" s="316"/>
      <c r="Z927" s="316"/>
      <c r="AA927" s="316"/>
      <c r="AB927" s="323"/>
      <c r="AU927" s="324" t="s">
        <v>180</v>
      </c>
      <c r="AV927" s="324" t="s">
        <v>86</v>
      </c>
      <c r="AW927" s="116" t="s">
        <v>86</v>
      </c>
      <c r="AX927" s="116" t="s">
        <v>31</v>
      </c>
      <c r="AY927" s="116" t="s">
        <v>74</v>
      </c>
      <c r="AZ927" s="324" t="s">
        <v>172</v>
      </c>
    </row>
    <row r="928" spans="2:66" s="116" customFormat="1" ht="22.6" customHeight="1" x14ac:dyDescent="0.35">
      <c r="B928" s="315"/>
      <c r="C928" s="316"/>
      <c r="D928" s="316"/>
      <c r="E928" s="317" t="s">
        <v>5</v>
      </c>
      <c r="F928" s="318" t="s">
        <v>890</v>
      </c>
      <c r="G928" s="319"/>
      <c r="H928" s="319"/>
      <c r="I928" s="319"/>
      <c r="J928" s="316"/>
      <c r="K928" s="320">
        <v>4.7350000000000003</v>
      </c>
      <c r="L928" s="316"/>
      <c r="M928" s="316"/>
      <c r="N928" s="316"/>
      <c r="O928" s="316"/>
      <c r="P928" s="316"/>
      <c r="Q928" s="316"/>
      <c r="S928" s="321"/>
      <c r="U928" s="322"/>
      <c r="V928" s="316"/>
      <c r="W928" s="316"/>
      <c r="X928" s="316"/>
      <c r="Y928" s="316"/>
      <c r="Z928" s="316"/>
      <c r="AA928" s="316"/>
      <c r="AB928" s="323"/>
      <c r="AU928" s="324" t="s">
        <v>180</v>
      </c>
      <c r="AV928" s="324" t="s">
        <v>86</v>
      </c>
      <c r="AW928" s="116" t="s">
        <v>86</v>
      </c>
      <c r="AX928" s="116" t="s">
        <v>31</v>
      </c>
      <c r="AY928" s="116" t="s">
        <v>74</v>
      </c>
      <c r="AZ928" s="324" t="s">
        <v>172</v>
      </c>
    </row>
    <row r="929" spans="2:52" s="116" customFormat="1" ht="22.6" customHeight="1" x14ac:dyDescent="0.35">
      <c r="B929" s="315"/>
      <c r="C929" s="316"/>
      <c r="D929" s="316"/>
      <c r="E929" s="317" t="s">
        <v>5</v>
      </c>
      <c r="F929" s="318" t="s">
        <v>891</v>
      </c>
      <c r="G929" s="319"/>
      <c r="H929" s="319"/>
      <c r="I929" s="319"/>
      <c r="J929" s="316"/>
      <c r="K929" s="320">
        <v>4.28</v>
      </c>
      <c r="L929" s="316"/>
      <c r="M929" s="316"/>
      <c r="N929" s="316"/>
      <c r="O929" s="316"/>
      <c r="P929" s="316"/>
      <c r="Q929" s="316"/>
      <c r="S929" s="321"/>
      <c r="U929" s="322"/>
      <c r="V929" s="316"/>
      <c r="W929" s="316"/>
      <c r="X929" s="316"/>
      <c r="Y929" s="316"/>
      <c r="Z929" s="316"/>
      <c r="AA929" s="316"/>
      <c r="AB929" s="323"/>
      <c r="AU929" s="324" t="s">
        <v>180</v>
      </c>
      <c r="AV929" s="324" t="s">
        <v>86</v>
      </c>
      <c r="AW929" s="116" t="s">
        <v>86</v>
      </c>
      <c r="AX929" s="116" t="s">
        <v>31</v>
      </c>
      <c r="AY929" s="116" t="s">
        <v>74</v>
      </c>
      <c r="AZ929" s="324" t="s">
        <v>172</v>
      </c>
    </row>
    <row r="930" spans="2:52" s="116" customFormat="1" ht="22.6" customHeight="1" x14ac:dyDescent="0.35">
      <c r="B930" s="315"/>
      <c r="C930" s="316"/>
      <c r="D930" s="316"/>
      <c r="E930" s="317" t="s">
        <v>5</v>
      </c>
      <c r="F930" s="318" t="s">
        <v>892</v>
      </c>
      <c r="G930" s="319"/>
      <c r="H930" s="319"/>
      <c r="I930" s="319"/>
      <c r="J930" s="316"/>
      <c r="K930" s="320">
        <v>6.53</v>
      </c>
      <c r="L930" s="316"/>
      <c r="M930" s="316"/>
      <c r="N930" s="316"/>
      <c r="O930" s="316"/>
      <c r="P930" s="316"/>
      <c r="Q930" s="316"/>
      <c r="S930" s="321"/>
      <c r="U930" s="322"/>
      <c r="V930" s="316"/>
      <c r="W930" s="316"/>
      <c r="X930" s="316"/>
      <c r="Y930" s="316"/>
      <c r="Z930" s="316"/>
      <c r="AA930" s="316"/>
      <c r="AB930" s="323"/>
      <c r="AU930" s="324" t="s">
        <v>180</v>
      </c>
      <c r="AV930" s="324" t="s">
        <v>86</v>
      </c>
      <c r="AW930" s="116" t="s">
        <v>86</v>
      </c>
      <c r="AX930" s="116" t="s">
        <v>31</v>
      </c>
      <c r="AY930" s="116" t="s">
        <v>74</v>
      </c>
      <c r="AZ930" s="324" t="s">
        <v>172</v>
      </c>
    </row>
    <row r="931" spans="2:52" s="116" customFormat="1" ht="22.6" customHeight="1" x14ac:dyDescent="0.35">
      <c r="B931" s="315"/>
      <c r="C931" s="316"/>
      <c r="D931" s="316"/>
      <c r="E931" s="317" t="s">
        <v>5</v>
      </c>
      <c r="F931" s="318" t="s">
        <v>893</v>
      </c>
      <c r="G931" s="319"/>
      <c r="H931" s="319"/>
      <c r="I931" s="319"/>
      <c r="J931" s="316"/>
      <c r="K931" s="320">
        <v>0.76500000000000001</v>
      </c>
      <c r="L931" s="316"/>
      <c r="M931" s="316"/>
      <c r="N931" s="316"/>
      <c r="O931" s="316"/>
      <c r="P931" s="316"/>
      <c r="Q931" s="316"/>
      <c r="S931" s="321"/>
      <c r="U931" s="322"/>
      <c r="V931" s="316"/>
      <c r="W931" s="316"/>
      <c r="X931" s="316"/>
      <c r="Y931" s="316"/>
      <c r="Z931" s="316"/>
      <c r="AA931" s="316"/>
      <c r="AB931" s="323"/>
      <c r="AU931" s="324" t="s">
        <v>180</v>
      </c>
      <c r="AV931" s="324" t="s">
        <v>86</v>
      </c>
      <c r="AW931" s="116" t="s">
        <v>86</v>
      </c>
      <c r="AX931" s="116" t="s">
        <v>31</v>
      </c>
      <c r="AY931" s="116" t="s">
        <v>74</v>
      </c>
      <c r="AZ931" s="324" t="s">
        <v>172</v>
      </c>
    </row>
    <row r="932" spans="2:52" s="116" customFormat="1" ht="22.6" customHeight="1" x14ac:dyDescent="0.35">
      <c r="B932" s="315"/>
      <c r="C932" s="316"/>
      <c r="D932" s="316"/>
      <c r="E932" s="317" t="s">
        <v>5</v>
      </c>
      <c r="F932" s="318" t="s">
        <v>587</v>
      </c>
      <c r="G932" s="319"/>
      <c r="H932" s="319"/>
      <c r="I932" s="319"/>
      <c r="J932" s="316"/>
      <c r="K932" s="320">
        <v>1.2929999999999999</v>
      </c>
      <c r="L932" s="316"/>
      <c r="M932" s="316"/>
      <c r="N932" s="316"/>
      <c r="O932" s="316"/>
      <c r="P932" s="316"/>
      <c r="Q932" s="316"/>
      <c r="S932" s="321"/>
      <c r="U932" s="322"/>
      <c r="V932" s="316"/>
      <c r="W932" s="316"/>
      <c r="X932" s="316"/>
      <c r="Y932" s="316"/>
      <c r="Z932" s="316"/>
      <c r="AA932" s="316"/>
      <c r="AB932" s="323"/>
      <c r="AU932" s="324" t="s">
        <v>180</v>
      </c>
      <c r="AV932" s="324" t="s">
        <v>86</v>
      </c>
      <c r="AW932" s="116" t="s">
        <v>86</v>
      </c>
      <c r="AX932" s="116" t="s">
        <v>31</v>
      </c>
      <c r="AY932" s="116" t="s">
        <v>74</v>
      </c>
      <c r="AZ932" s="324" t="s">
        <v>172</v>
      </c>
    </row>
    <row r="933" spans="2:52" s="116" customFormat="1" ht="22.6" customHeight="1" x14ac:dyDescent="0.35">
      <c r="B933" s="315"/>
      <c r="C933" s="316"/>
      <c r="D933" s="316"/>
      <c r="E933" s="317" t="s">
        <v>5</v>
      </c>
      <c r="F933" s="318" t="s">
        <v>894</v>
      </c>
      <c r="G933" s="319"/>
      <c r="H933" s="319"/>
      <c r="I933" s="319"/>
      <c r="J933" s="316"/>
      <c r="K933" s="320">
        <v>3.6920000000000002</v>
      </c>
      <c r="L933" s="316"/>
      <c r="M933" s="316"/>
      <c r="N933" s="316"/>
      <c r="O933" s="316"/>
      <c r="P933" s="316"/>
      <c r="Q933" s="316"/>
      <c r="S933" s="321"/>
      <c r="U933" s="322"/>
      <c r="V933" s="316"/>
      <c r="W933" s="316"/>
      <c r="X933" s="316"/>
      <c r="Y933" s="316"/>
      <c r="Z933" s="316"/>
      <c r="AA933" s="316"/>
      <c r="AB933" s="323"/>
      <c r="AU933" s="324" t="s">
        <v>180</v>
      </c>
      <c r="AV933" s="324" t="s">
        <v>86</v>
      </c>
      <c r="AW933" s="116" t="s">
        <v>86</v>
      </c>
      <c r="AX933" s="116" t="s">
        <v>31</v>
      </c>
      <c r="AY933" s="116" t="s">
        <v>74</v>
      </c>
      <c r="AZ933" s="324" t="s">
        <v>172</v>
      </c>
    </row>
    <row r="934" spans="2:52" s="116" customFormat="1" ht="22.6" customHeight="1" x14ac:dyDescent="0.35">
      <c r="B934" s="315"/>
      <c r="C934" s="316"/>
      <c r="D934" s="316"/>
      <c r="E934" s="317" t="s">
        <v>5</v>
      </c>
      <c r="F934" s="318" t="s">
        <v>895</v>
      </c>
      <c r="G934" s="319"/>
      <c r="H934" s="319"/>
      <c r="I934" s="319"/>
      <c r="J934" s="316"/>
      <c r="K934" s="320">
        <v>1.8</v>
      </c>
      <c r="L934" s="316"/>
      <c r="M934" s="316"/>
      <c r="N934" s="316"/>
      <c r="O934" s="316"/>
      <c r="P934" s="316"/>
      <c r="Q934" s="316"/>
      <c r="S934" s="321"/>
      <c r="U934" s="322"/>
      <c r="V934" s="316"/>
      <c r="W934" s="316"/>
      <c r="X934" s="316"/>
      <c r="Y934" s="316"/>
      <c r="Z934" s="316"/>
      <c r="AA934" s="316"/>
      <c r="AB934" s="323"/>
      <c r="AU934" s="324" t="s">
        <v>180</v>
      </c>
      <c r="AV934" s="324" t="s">
        <v>86</v>
      </c>
      <c r="AW934" s="116" t="s">
        <v>86</v>
      </c>
      <c r="AX934" s="116" t="s">
        <v>31</v>
      </c>
      <c r="AY934" s="116" t="s">
        <v>74</v>
      </c>
      <c r="AZ934" s="324" t="s">
        <v>172</v>
      </c>
    </row>
    <row r="935" spans="2:52" s="116" customFormat="1" ht="22.6" customHeight="1" x14ac:dyDescent="0.35">
      <c r="B935" s="315"/>
      <c r="C935" s="316"/>
      <c r="D935" s="316"/>
      <c r="E935" s="317" t="s">
        <v>5</v>
      </c>
      <c r="F935" s="318" t="s">
        <v>896</v>
      </c>
      <c r="G935" s="319"/>
      <c r="H935" s="319"/>
      <c r="I935" s="319"/>
      <c r="J935" s="316"/>
      <c r="K935" s="320">
        <v>2.8</v>
      </c>
      <c r="L935" s="316"/>
      <c r="M935" s="316"/>
      <c r="N935" s="316"/>
      <c r="O935" s="316"/>
      <c r="P935" s="316"/>
      <c r="Q935" s="316"/>
      <c r="S935" s="321"/>
      <c r="U935" s="322"/>
      <c r="V935" s="316"/>
      <c r="W935" s="316"/>
      <c r="X935" s="316"/>
      <c r="Y935" s="316"/>
      <c r="Z935" s="316"/>
      <c r="AA935" s="316"/>
      <c r="AB935" s="323"/>
      <c r="AU935" s="324" t="s">
        <v>180</v>
      </c>
      <c r="AV935" s="324" t="s">
        <v>86</v>
      </c>
      <c r="AW935" s="116" t="s">
        <v>86</v>
      </c>
      <c r="AX935" s="116" t="s">
        <v>31</v>
      </c>
      <c r="AY935" s="116" t="s">
        <v>74</v>
      </c>
      <c r="AZ935" s="324" t="s">
        <v>172</v>
      </c>
    </row>
    <row r="936" spans="2:52" s="116" customFormat="1" ht="22.6" customHeight="1" x14ac:dyDescent="0.35">
      <c r="B936" s="315"/>
      <c r="C936" s="316"/>
      <c r="D936" s="316"/>
      <c r="E936" s="317" t="s">
        <v>5</v>
      </c>
      <c r="F936" s="318" t="s">
        <v>897</v>
      </c>
      <c r="G936" s="319"/>
      <c r="H936" s="319"/>
      <c r="I936" s="319"/>
      <c r="J936" s="316"/>
      <c r="K936" s="320">
        <v>5.04</v>
      </c>
      <c r="L936" s="316"/>
      <c r="M936" s="316"/>
      <c r="N936" s="316"/>
      <c r="O936" s="316"/>
      <c r="P936" s="316"/>
      <c r="Q936" s="316"/>
      <c r="S936" s="321"/>
      <c r="U936" s="322"/>
      <c r="V936" s="316"/>
      <c r="W936" s="316"/>
      <c r="X936" s="316"/>
      <c r="Y936" s="316"/>
      <c r="Z936" s="316"/>
      <c r="AA936" s="316"/>
      <c r="AB936" s="323"/>
      <c r="AU936" s="324" t="s">
        <v>180</v>
      </c>
      <c r="AV936" s="324" t="s">
        <v>86</v>
      </c>
      <c r="AW936" s="116" t="s">
        <v>86</v>
      </c>
      <c r="AX936" s="116" t="s">
        <v>31</v>
      </c>
      <c r="AY936" s="116" t="s">
        <v>74</v>
      </c>
      <c r="AZ936" s="324" t="s">
        <v>172</v>
      </c>
    </row>
    <row r="937" spans="2:52" s="119" customFormat="1" ht="22.6" customHeight="1" x14ac:dyDescent="0.35">
      <c r="B937" s="344"/>
      <c r="C937" s="345"/>
      <c r="D937" s="345"/>
      <c r="E937" s="346" t="s">
        <v>5</v>
      </c>
      <c r="F937" s="347" t="s">
        <v>250</v>
      </c>
      <c r="G937" s="348"/>
      <c r="H937" s="348"/>
      <c r="I937" s="348"/>
      <c r="J937" s="345"/>
      <c r="K937" s="349">
        <v>45.258000000000003</v>
      </c>
      <c r="L937" s="345"/>
      <c r="M937" s="345"/>
      <c r="N937" s="345"/>
      <c r="O937" s="345"/>
      <c r="P937" s="345"/>
      <c r="Q937" s="345"/>
      <c r="S937" s="350"/>
      <c r="U937" s="351"/>
      <c r="V937" s="345"/>
      <c r="W937" s="345"/>
      <c r="X937" s="345"/>
      <c r="Y937" s="345"/>
      <c r="Z937" s="345"/>
      <c r="AA937" s="345"/>
      <c r="AB937" s="352"/>
      <c r="AU937" s="353" t="s">
        <v>180</v>
      </c>
      <c r="AV937" s="353" t="s">
        <v>86</v>
      </c>
      <c r="AW937" s="119" t="s">
        <v>190</v>
      </c>
      <c r="AX937" s="119" t="s">
        <v>31</v>
      </c>
      <c r="AY937" s="119" t="s">
        <v>74</v>
      </c>
      <c r="AZ937" s="353" t="s">
        <v>172</v>
      </c>
    </row>
    <row r="938" spans="2:52" s="115" customFormat="1" ht="22.6" customHeight="1" x14ac:dyDescent="0.35">
      <c r="B938" s="303"/>
      <c r="C938" s="304"/>
      <c r="D938" s="304"/>
      <c r="E938" s="305" t="s">
        <v>5</v>
      </c>
      <c r="F938" s="313" t="s">
        <v>307</v>
      </c>
      <c r="G938" s="314"/>
      <c r="H938" s="314"/>
      <c r="I938" s="314"/>
      <c r="J938" s="304"/>
      <c r="K938" s="308" t="s">
        <v>5</v>
      </c>
      <c r="L938" s="304"/>
      <c r="M938" s="304"/>
      <c r="N938" s="304"/>
      <c r="O938" s="304"/>
      <c r="P938" s="304"/>
      <c r="Q938" s="304"/>
      <c r="S938" s="309"/>
      <c r="U938" s="310"/>
      <c r="V938" s="304"/>
      <c r="W938" s="304"/>
      <c r="X938" s="304"/>
      <c r="Y938" s="304"/>
      <c r="Z938" s="304"/>
      <c r="AA938" s="304"/>
      <c r="AB938" s="311"/>
      <c r="AU938" s="312" t="s">
        <v>180</v>
      </c>
      <c r="AV938" s="312" t="s">
        <v>86</v>
      </c>
      <c r="AW938" s="115" t="s">
        <v>81</v>
      </c>
      <c r="AX938" s="115" t="s">
        <v>31</v>
      </c>
      <c r="AY938" s="115" t="s">
        <v>74</v>
      </c>
      <c r="AZ938" s="312" t="s">
        <v>172</v>
      </c>
    </row>
    <row r="939" spans="2:52" s="115" customFormat="1" ht="22.6" customHeight="1" x14ac:dyDescent="0.35">
      <c r="B939" s="303"/>
      <c r="C939" s="304"/>
      <c r="D939" s="304"/>
      <c r="E939" s="305" t="s">
        <v>5</v>
      </c>
      <c r="F939" s="313" t="s">
        <v>599</v>
      </c>
      <c r="G939" s="314"/>
      <c r="H939" s="314"/>
      <c r="I939" s="314"/>
      <c r="J939" s="304"/>
      <c r="K939" s="308" t="s">
        <v>5</v>
      </c>
      <c r="L939" s="304"/>
      <c r="M939" s="304"/>
      <c r="N939" s="304"/>
      <c r="O939" s="304"/>
      <c r="P939" s="304"/>
      <c r="Q939" s="304"/>
      <c r="S939" s="309"/>
      <c r="U939" s="310"/>
      <c r="V939" s="304"/>
      <c r="W939" s="304"/>
      <c r="X939" s="304"/>
      <c r="Y939" s="304"/>
      <c r="Z939" s="304"/>
      <c r="AA939" s="304"/>
      <c r="AB939" s="311"/>
      <c r="AU939" s="312" t="s">
        <v>180</v>
      </c>
      <c r="AV939" s="312" t="s">
        <v>86</v>
      </c>
      <c r="AW939" s="115" t="s">
        <v>81</v>
      </c>
      <c r="AX939" s="115" t="s">
        <v>31</v>
      </c>
      <c r="AY939" s="115" t="s">
        <v>74</v>
      </c>
      <c r="AZ939" s="312" t="s">
        <v>172</v>
      </c>
    </row>
    <row r="940" spans="2:52" s="116" customFormat="1" ht="22.6" customHeight="1" x14ac:dyDescent="0.35">
      <c r="B940" s="315"/>
      <c r="C940" s="316"/>
      <c r="D940" s="316"/>
      <c r="E940" s="317" t="s">
        <v>5</v>
      </c>
      <c r="F940" s="318" t="s">
        <v>898</v>
      </c>
      <c r="G940" s="319"/>
      <c r="H940" s="319"/>
      <c r="I940" s="319"/>
      <c r="J940" s="316"/>
      <c r="K940" s="320">
        <v>0.95</v>
      </c>
      <c r="L940" s="316"/>
      <c r="M940" s="316"/>
      <c r="N940" s="316"/>
      <c r="O940" s="316"/>
      <c r="P940" s="316"/>
      <c r="Q940" s="316"/>
      <c r="S940" s="321"/>
      <c r="U940" s="322"/>
      <c r="V940" s="316"/>
      <c r="W940" s="316"/>
      <c r="X940" s="316"/>
      <c r="Y940" s="316"/>
      <c r="Z940" s="316"/>
      <c r="AA940" s="316"/>
      <c r="AB940" s="323"/>
      <c r="AU940" s="324" t="s">
        <v>180</v>
      </c>
      <c r="AV940" s="324" t="s">
        <v>86</v>
      </c>
      <c r="AW940" s="116" t="s">
        <v>86</v>
      </c>
      <c r="AX940" s="116" t="s">
        <v>31</v>
      </c>
      <c r="AY940" s="116" t="s">
        <v>74</v>
      </c>
      <c r="AZ940" s="324" t="s">
        <v>172</v>
      </c>
    </row>
    <row r="941" spans="2:52" s="116" customFormat="1" ht="22.6" customHeight="1" x14ac:dyDescent="0.35">
      <c r="B941" s="315"/>
      <c r="C941" s="316"/>
      <c r="D941" s="316"/>
      <c r="E941" s="317" t="s">
        <v>5</v>
      </c>
      <c r="F941" s="318" t="s">
        <v>899</v>
      </c>
      <c r="G941" s="319"/>
      <c r="H941" s="319"/>
      <c r="I941" s="319"/>
      <c r="J941" s="316"/>
      <c r="K941" s="320">
        <v>5.94</v>
      </c>
      <c r="L941" s="316"/>
      <c r="M941" s="316"/>
      <c r="N941" s="316"/>
      <c r="O941" s="316"/>
      <c r="P941" s="316"/>
      <c r="Q941" s="316"/>
      <c r="S941" s="321"/>
      <c r="U941" s="322"/>
      <c r="V941" s="316"/>
      <c r="W941" s="316"/>
      <c r="X941" s="316"/>
      <c r="Y941" s="316"/>
      <c r="Z941" s="316"/>
      <c r="AA941" s="316"/>
      <c r="AB941" s="323"/>
      <c r="AU941" s="324" t="s">
        <v>180</v>
      </c>
      <c r="AV941" s="324" t="s">
        <v>86</v>
      </c>
      <c r="AW941" s="116" t="s">
        <v>86</v>
      </c>
      <c r="AX941" s="116" t="s">
        <v>31</v>
      </c>
      <c r="AY941" s="116" t="s">
        <v>74</v>
      </c>
      <c r="AZ941" s="324" t="s">
        <v>172</v>
      </c>
    </row>
    <row r="942" spans="2:52" s="116" customFormat="1" ht="22.6" customHeight="1" x14ac:dyDescent="0.35">
      <c r="B942" s="315"/>
      <c r="C942" s="316"/>
      <c r="D942" s="316"/>
      <c r="E942" s="317" t="s">
        <v>5</v>
      </c>
      <c r="F942" s="318" t="s">
        <v>405</v>
      </c>
      <c r="G942" s="319"/>
      <c r="H942" s="319"/>
      <c r="I942" s="319"/>
      <c r="J942" s="316"/>
      <c r="K942" s="320">
        <v>1.2150000000000001</v>
      </c>
      <c r="L942" s="316"/>
      <c r="M942" s="316"/>
      <c r="N942" s="316"/>
      <c r="O942" s="316"/>
      <c r="P942" s="316"/>
      <c r="Q942" s="316"/>
      <c r="S942" s="321"/>
      <c r="U942" s="322"/>
      <c r="V942" s="316"/>
      <c r="W942" s="316"/>
      <c r="X942" s="316"/>
      <c r="Y942" s="316"/>
      <c r="Z942" s="316"/>
      <c r="AA942" s="316"/>
      <c r="AB942" s="323"/>
      <c r="AU942" s="324" t="s">
        <v>180</v>
      </c>
      <c r="AV942" s="324" t="s">
        <v>86</v>
      </c>
      <c r="AW942" s="116" t="s">
        <v>86</v>
      </c>
      <c r="AX942" s="116" t="s">
        <v>31</v>
      </c>
      <c r="AY942" s="116" t="s">
        <v>74</v>
      </c>
      <c r="AZ942" s="324" t="s">
        <v>172</v>
      </c>
    </row>
    <row r="943" spans="2:52" s="119" customFormat="1" ht="22.6" customHeight="1" x14ac:dyDescent="0.35">
      <c r="B943" s="344"/>
      <c r="C943" s="345"/>
      <c r="D943" s="345"/>
      <c r="E943" s="346" t="s">
        <v>5</v>
      </c>
      <c r="F943" s="347" t="s">
        <v>250</v>
      </c>
      <c r="G943" s="348"/>
      <c r="H943" s="348"/>
      <c r="I943" s="348"/>
      <c r="J943" s="345"/>
      <c r="K943" s="349">
        <v>8.1050000000000004</v>
      </c>
      <c r="L943" s="345"/>
      <c r="M943" s="345"/>
      <c r="N943" s="345"/>
      <c r="O943" s="345"/>
      <c r="P943" s="345"/>
      <c r="Q943" s="345"/>
      <c r="S943" s="350"/>
      <c r="U943" s="351"/>
      <c r="V943" s="345"/>
      <c r="W943" s="345"/>
      <c r="X943" s="345"/>
      <c r="Y943" s="345"/>
      <c r="Z943" s="345"/>
      <c r="AA943" s="345"/>
      <c r="AB943" s="352"/>
      <c r="AU943" s="353" t="s">
        <v>180</v>
      </c>
      <c r="AV943" s="353" t="s">
        <v>86</v>
      </c>
      <c r="AW943" s="119" t="s">
        <v>190</v>
      </c>
      <c r="AX943" s="119" t="s">
        <v>31</v>
      </c>
      <c r="AY943" s="119" t="s">
        <v>74</v>
      </c>
      <c r="AZ943" s="353" t="s">
        <v>172</v>
      </c>
    </row>
    <row r="944" spans="2:52" s="117" customFormat="1" ht="22.6" customHeight="1" x14ac:dyDescent="0.35">
      <c r="B944" s="325"/>
      <c r="C944" s="326"/>
      <c r="D944" s="326"/>
      <c r="E944" s="327" t="s">
        <v>5</v>
      </c>
      <c r="F944" s="328" t="s">
        <v>189</v>
      </c>
      <c r="G944" s="329"/>
      <c r="H944" s="329"/>
      <c r="I944" s="329"/>
      <c r="J944" s="326"/>
      <c r="K944" s="330">
        <v>53.363</v>
      </c>
      <c r="L944" s="326"/>
      <c r="M944" s="326"/>
      <c r="N944" s="326"/>
      <c r="O944" s="326"/>
      <c r="P944" s="326"/>
      <c r="Q944" s="326"/>
      <c r="S944" s="331"/>
      <c r="U944" s="332"/>
      <c r="V944" s="326"/>
      <c r="W944" s="326"/>
      <c r="X944" s="326"/>
      <c r="Y944" s="326"/>
      <c r="Z944" s="326"/>
      <c r="AA944" s="326"/>
      <c r="AB944" s="333"/>
      <c r="AU944" s="334" t="s">
        <v>180</v>
      </c>
      <c r="AV944" s="334" t="s">
        <v>86</v>
      </c>
      <c r="AW944" s="117" t="s">
        <v>177</v>
      </c>
      <c r="AX944" s="117" t="s">
        <v>31</v>
      </c>
      <c r="AY944" s="117" t="s">
        <v>81</v>
      </c>
      <c r="AZ944" s="334" t="s">
        <v>172</v>
      </c>
    </row>
    <row r="945" spans="2:66" s="112" customFormat="1" ht="31.6" customHeight="1" x14ac:dyDescent="0.35">
      <c r="B945" s="187"/>
      <c r="C945" s="288" t="s">
        <v>900</v>
      </c>
      <c r="D945" s="288" t="s">
        <v>173</v>
      </c>
      <c r="E945" s="289" t="s">
        <v>901</v>
      </c>
      <c r="F945" s="290" t="s">
        <v>902</v>
      </c>
      <c r="G945" s="290"/>
      <c r="H945" s="290"/>
      <c r="I945" s="290"/>
      <c r="J945" s="291" t="s">
        <v>176</v>
      </c>
      <c r="K945" s="292">
        <v>106</v>
      </c>
      <c r="L945" s="293"/>
      <c r="M945" s="293"/>
      <c r="N945" s="294">
        <f>ROUND(L945*K945,2)</f>
        <v>0</v>
      </c>
      <c r="O945" s="294"/>
      <c r="P945" s="294"/>
      <c r="Q945" s="294"/>
      <c r="R945" s="114" t="s">
        <v>2286</v>
      </c>
      <c r="S945" s="192"/>
      <c r="U945" s="295" t="s">
        <v>5</v>
      </c>
      <c r="V945" s="300" t="s">
        <v>39</v>
      </c>
      <c r="W945" s="301">
        <v>0.27500000000000002</v>
      </c>
      <c r="X945" s="301">
        <f>W945*K945</f>
        <v>29.150000000000002</v>
      </c>
      <c r="Y945" s="301">
        <v>9.2399999999999996E-2</v>
      </c>
      <c r="Z945" s="301">
        <f>Y945*K945</f>
        <v>9.7943999999999996</v>
      </c>
      <c r="AA945" s="301">
        <v>0</v>
      </c>
      <c r="AB945" s="302">
        <f>AA945*K945</f>
        <v>0</v>
      </c>
      <c r="AS945" s="172" t="s">
        <v>177</v>
      </c>
      <c r="AU945" s="172" t="s">
        <v>173</v>
      </c>
      <c r="AV945" s="172" t="s">
        <v>86</v>
      </c>
      <c r="AZ945" s="172" t="s">
        <v>172</v>
      </c>
      <c r="BF945" s="299">
        <f>IF(V945="základní",N945,0)</f>
        <v>0</v>
      </c>
      <c r="BG945" s="299">
        <f>IF(V945="snížená",N945,0)</f>
        <v>0</v>
      </c>
      <c r="BH945" s="299">
        <f>IF(V945="zákl. přenesená",N945,0)</f>
        <v>0</v>
      </c>
      <c r="BI945" s="299">
        <f>IF(V945="sníž. přenesená",N945,0)</f>
        <v>0</v>
      </c>
      <c r="BJ945" s="299">
        <f>IF(V945="nulová",N945,0)</f>
        <v>0</v>
      </c>
      <c r="BK945" s="172" t="s">
        <v>81</v>
      </c>
      <c r="BL945" s="299">
        <f>ROUND(L945*K945,2)</f>
        <v>0</v>
      </c>
      <c r="BM945" s="172" t="s">
        <v>177</v>
      </c>
      <c r="BN945" s="172" t="s">
        <v>903</v>
      </c>
    </row>
    <row r="946" spans="2:66" s="115" customFormat="1" ht="22.6" customHeight="1" x14ac:dyDescent="0.35">
      <c r="B946" s="303"/>
      <c r="C946" s="304"/>
      <c r="D946" s="304"/>
      <c r="E946" s="305" t="s">
        <v>5</v>
      </c>
      <c r="F946" s="306" t="s">
        <v>235</v>
      </c>
      <c r="G946" s="307"/>
      <c r="H946" s="307"/>
      <c r="I946" s="307"/>
      <c r="J946" s="304"/>
      <c r="K946" s="308" t="s">
        <v>5</v>
      </c>
      <c r="L946" s="304"/>
      <c r="M946" s="304"/>
      <c r="N946" s="304"/>
      <c r="O946" s="304"/>
      <c r="P946" s="304"/>
      <c r="Q946" s="304"/>
      <c r="S946" s="309"/>
      <c r="U946" s="310"/>
      <c r="V946" s="304"/>
      <c r="W946" s="304"/>
      <c r="X946" s="304"/>
      <c r="Y946" s="304"/>
      <c r="Z946" s="304"/>
      <c r="AA946" s="304"/>
      <c r="AB946" s="311"/>
      <c r="AU946" s="312" t="s">
        <v>180</v>
      </c>
      <c r="AV946" s="312" t="s">
        <v>86</v>
      </c>
      <c r="AW946" s="115" t="s">
        <v>81</v>
      </c>
      <c r="AX946" s="115" t="s">
        <v>31</v>
      </c>
      <c r="AY946" s="115" t="s">
        <v>74</v>
      </c>
      <c r="AZ946" s="312" t="s">
        <v>172</v>
      </c>
    </row>
    <row r="947" spans="2:66" s="115" customFormat="1" ht="22.6" customHeight="1" x14ac:dyDescent="0.35">
      <c r="B947" s="303"/>
      <c r="C947" s="304"/>
      <c r="D947" s="304"/>
      <c r="E947" s="305" t="s">
        <v>5</v>
      </c>
      <c r="F947" s="313" t="s">
        <v>858</v>
      </c>
      <c r="G947" s="314"/>
      <c r="H947" s="314"/>
      <c r="I947" s="314"/>
      <c r="J947" s="304"/>
      <c r="K947" s="308" t="s">
        <v>5</v>
      </c>
      <c r="L947" s="304"/>
      <c r="M947" s="304"/>
      <c r="N947" s="304"/>
      <c r="O947" s="304"/>
      <c r="P947" s="304"/>
      <c r="Q947" s="304"/>
      <c r="S947" s="309"/>
      <c r="U947" s="310"/>
      <c r="V947" s="304"/>
      <c r="W947" s="304"/>
      <c r="X947" s="304"/>
      <c r="Y947" s="304"/>
      <c r="Z947" s="304"/>
      <c r="AA947" s="304"/>
      <c r="AB947" s="311"/>
      <c r="AU947" s="312" t="s">
        <v>180</v>
      </c>
      <c r="AV947" s="312" t="s">
        <v>86</v>
      </c>
      <c r="AW947" s="115" t="s">
        <v>81</v>
      </c>
      <c r="AX947" s="115" t="s">
        <v>31</v>
      </c>
      <c r="AY947" s="115" t="s">
        <v>74</v>
      </c>
      <c r="AZ947" s="312" t="s">
        <v>172</v>
      </c>
    </row>
    <row r="948" spans="2:66" s="115" customFormat="1" ht="22.6" customHeight="1" x14ac:dyDescent="0.35">
      <c r="B948" s="303"/>
      <c r="C948" s="304"/>
      <c r="D948" s="304"/>
      <c r="E948" s="305" t="s">
        <v>5</v>
      </c>
      <c r="F948" s="313" t="s">
        <v>859</v>
      </c>
      <c r="G948" s="314"/>
      <c r="H948" s="314"/>
      <c r="I948" s="314"/>
      <c r="J948" s="304"/>
      <c r="K948" s="308" t="s">
        <v>5</v>
      </c>
      <c r="L948" s="304"/>
      <c r="M948" s="304"/>
      <c r="N948" s="304"/>
      <c r="O948" s="304"/>
      <c r="P948" s="304"/>
      <c r="Q948" s="304"/>
      <c r="S948" s="309"/>
      <c r="U948" s="310"/>
      <c r="V948" s="304"/>
      <c r="W948" s="304"/>
      <c r="X948" s="304"/>
      <c r="Y948" s="304"/>
      <c r="Z948" s="304"/>
      <c r="AA948" s="304"/>
      <c r="AB948" s="311"/>
      <c r="AU948" s="312" t="s">
        <v>180</v>
      </c>
      <c r="AV948" s="312" t="s">
        <v>86</v>
      </c>
      <c r="AW948" s="115" t="s">
        <v>81</v>
      </c>
      <c r="AX948" s="115" t="s">
        <v>31</v>
      </c>
      <c r="AY948" s="115" t="s">
        <v>74</v>
      </c>
      <c r="AZ948" s="312" t="s">
        <v>172</v>
      </c>
    </row>
    <row r="949" spans="2:66" s="115" customFormat="1" ht="22.6" customHeight="1" x14ac:dyDescent="0.35">
      <c r="B949" s="303"/>
      <c r="C949" s="304"/>
      <c r="D949" s="304"/>
      <c r="E949" s="305" t="s">
        <v>5</v>
      </c>
      <c r="F949" s="313" t="s">
        <v>860</v>
      </c>
      <c r="G949" s="314"/>
      <c r="H949" s="314"/>
      <c r="I949" s="314"/>
      <c r="J949" s="304"/>
      <c r="K949" s="308" t="s">
        <v>5</v>
      </c>
      <c r="L949" s="304"/>
      <c r="M949" s="304"/>
      <c r="N949" s="304"/>
      <c r="O949" s="304"/>
      <c r="P949" s="304"/>
      <c r="Q949" s="304"/>
      <c r="S949" s="309"/>
      <c r="U949" s="310"/>
      <c r="V949" s="304"/>
      <c r="W949" s="304"/>
      <c r="X949" s="304"/>
      <c r="Y949" s="304"/>
      <c r="Z949" s="304"/>
      <c r="AA949" s="304"/>
      <c r="AB949" s="311"/>
      <c r="AU949" s="312" t="s">
        <v>180</v>
      </c>
      <c r="AV949" s="312" t="s">
        <v>86</v>
      </c>
      <c r="AW949" s="115" t="s">
        <v>81</v>
      </c>
      <c r="AX949" s="115" t="s">
        <v>31</v>
      </c>
      <c r="AY949" s="115" t="s">
        <v>74</v>
      </c>
      <c r="AZ949" s="312" t="s">
        <v>172</v>
      </c>
    </row>
    <row r="950" spans="2:66" s="116" customFormat="1" ht="22.6" customHeight="1" x14ac:dyDescent="0.35">
      <c r="B950" s="315"/>
      <c r="C950" s="316"/>
      <c r="D950" s="316"/>
      <c r="E950" s="317" t="s">
        <v>5</v>
      </c>
      <c r="F950" s="318" t="s">
        <v>904</v>
      </c>
      <c r="G950" s="319"/>
      <c r="H950" s="319"/>
      <c r="I950" s="319"/>
      <c r="J950" s="316"/>
      <c r="K950" s="320">
        <v>106</v>
      </c>
      <c r="L950" s="316"/>
      <c r="M950" s="316"/>
      <c r="N950" s="316"/>
      <c r="O950" s="316"/>
      <c r="P950" s="316"/>
      <c r="Q950" s="316"/>
      <c r="S950" s="321"/>
      <c r="U950" s="322"/>
      <c r="V950" s="316"/>
      <c r="W950" s="316"/>
      <c r="X950" s="316"/>
      <c r="Y950" s="316"/>
      <c r="Z950" s="316"/>
      <c r="AA950" s="316"/>
      <c r="AB950" s="323"/>
      <c r="AU950" s="324" t="s">
        <v>180</v>
      </c>
      <c r="AV950" s="324" t="s">
        <v>86</v>
      </c>
      <c r="AW950" s="116" t="s">
        <v>86</v>
      </c>
      <c r="AX950" s="116" t="s">
        <v>31</v>
      </c>
      <c r="AY950" s="116" t="s">
        <v>81</v>
      </c>
      <c r="AZ950" s="324" t="s">
        <v>172</v>
      </c>
    </row>
    <row r="951" spans="2:66" s="112" customFormat="1" ht="22.6" customHeight="1" x14ac:dyDescent="0.35">
      <c r="B951" s="187"/>
      <c r="C951" s="288" t="s">
        <v>905</v>
      </c>
      <c r="D951" s="288" t="s">
        <v>173</v>
      </c>
      <c r="E951" s="289" t="s">
        <v>906</v>
      </c>
      <c r="F951" s="290" t="s">
        <v>907</v>
      </c>
      <c r="G951" s="290"/>
      <c r="H951" s="290"/>
      <c r="I951" s="290"/>
      <c r="J951" s="291" t="s">
        <v>176</v>
      </c>
      <c r="K951" s="292">
        <v>106</v>
      </c>
      <c r="L951" s="293"/>
      <c r="M951" s="293"/>
      <c r="N951" s="294">
        <f>ROUND(L951*K951,2)</f>
        <v>0</v>
      </c>
      <c r="O951" s="294"/>
      <c r="P951" s="294"/>
      <c r="Q951" s="294"/>
      <c r="R951" s="114" t="s">
        <v>2286</v>
      </c>
      <c r="S951" s="192"/>
      <c r="U951" s="295" t="s">
        <v>5</v>
      </c>
      <c r="V951" s="300" t="s">
        <v>39</v>
      </c>
      <c r="W951" s="301">
        <v>2.5000000000000001E-2</v>
      </c>
      <c r="X951" s="301">
        <f>W951*K951</f>
        <v>2.6500000000000004</v>
      </c>
      <c r="Y951" s="301">
        <v>1.2E-4</v>
      </c>
      <c r="Z951" s="301">
        <f>Y951*K951</f>
        <v>1.272E-2</v>
      </c>
      <c r="AA951" s="301">
        <v>0</v>
      </c>
      <c r="AB951" s="302">
        <f>AA951*K951</f>
        <v>0</v>
      </c>
      <c r="AS951" s="172" t="s">
        <v>177</v>
      </c>
      <c r="AU951" s="172" t="s">
        <v>173</v>
      </c>
      <c r="AV951" s="172" t="s">
        <v>86</v>
      </c>
      <c r="AZ951" s="172" t="s">
        <v>172</v>
      </c>
      <c r="BF951" s="299">
        <f>IF(V951="základní",N951,0)</f>
        <v>0</v>
      </c>
      <c r="BG951" s="299">
        <f>IF(V951="snížená",N951,0)</f>
        <v>0</v>
      </c>
      <c r="BH951" s="299">
        <f>IF(V951="zákl. přenesená",N951,0)</f>
        <v>0</v>
      </c>
      <c r="BI951" s="299">
        <f>IF(V951="sníž. přenesená",N951,0)</f>
        <v>0</v>
      </c>
      <c r="BJ951" s="299">
        <f>IF(V951="nulová",N951,0)</f>
        <v>0</v>
      </c>
      <c r="BK951" s="172" t="s">
        <v>81</v>
      </c>
      <c r="BL951" s="299">
        <f>ROUND(L951*K951,2)</f>
        <v>0</v>
      </c>
      <c r="BM951" s="172" t="s">
        <v>177</v>
      </c>
      <c r="BN951" s="172" t="s">
        <v>908</v>
      </c>
    </row>
    <row r="952" spans="2:66" s="115" customFormat="1" ht="22.6" customHeight="1" x14ac:dyDescent="0.35">
      <c r="B952" s="303"/>
      <c r="C952" s="304"/>
      <c r="D952" s="304"/>
      <c r="E952" s="305" t="s">
        <v>5</v>
      </c>
      <c r="F952" s="306" t="s">
        <v>235</v>
      </c>
      <c r="G952" s="307"/>
      <c r="H952" s="307"/>
      <c r="I952" s="307"/>
      <c r="J952" s="304"/>
      <c r="K952" s="308" t="s">
        <v>5</v>
      </c>
      <c r="L952" s="304"/>
      <c r="M952" s="304"/>
      <c r="N952" s="304"/>
      <c r="O952" s="304"/>
      <c r="P952" s="304"/>
      <c r="Q952" s="304"/>
      <c r="S952" s="309"/>
      <c r="U952" s="310"/>
      <c r="V952" s="304"/>
      <c r="W952" s="304"/>
      <c r="X952" s="304"/>
      <c r="Y952" s="304"/>
      <c r="Z952" s="304"/>
      <c r="AA952" s="304"/>
      <c r="AB952" s="311"/>
      <c r="AU952" s="312" t="s">
        <v>180</v>
      </c>
      <c r="AV952" s="312" t="s">
        <v>86</v>
      </c>
      <c r="AW952" s="115" t="s">
        <v>81</v>
      </c>
      <c r="AX952" s="115" t="s">
        <v>31</v>
      </c>
      <c r="AY952" s="115" t="s">
        <v>74</v>
      </c>
      <c r="AZ952" s="312" t="s">
        <v>172</v>
      </c>
    </row>
    <row r="953" spans="2:66" s="115" customFormat="1" ht="22.6" customHeight="1" x14ac:dyDescent="0.35">
      <c r="B953" s="303"/>
      <c r="C953" s="304"/>
      <c r="D953" s="304"/>
      <c r="E953" s="305" t="s">
        <v>5</v>
      </c>
      <c r="F953" s="313" t="s">
        <v>858</v>
      </c>
      <c r="G953" s="314"/>
      <c r="H953" s="314"/>
      <c r="I953" s="314"/>
      <c r="J953" s="304"/>
      <c r="K953" s="308" t="s">
        <v>5</v>
      </c>
      <c r="L953" s="304"/>
      <c r="M953" s="304"/>
      <c r="N953" s="304"/>
      <c r="O953" s="304"/>
      <c r="P953" s="304"/>
      <c r="Q953" s="304"/>
      <c r="S953" s="309"/>
      <c r="U953" s="310"/>
      <c r="V953" s="304"/>
      <c r="W953" s="304"/>
      <c r="X953" s="304"/>
      <c r="Y953" s="304"/>
      <c r="Z953" s="304"/>
      <c r="AA953" s="304"/>
      <c r="AB953" s="311"/>
      <c r="AU953" s="312" t="s">
        <v>180</v>
      </c>
      <c r="AV953" s="312" t="s">
        <v>86</v>
      </c>
      <c r="AW953" s="115" t="s">
        <v>81</v>
      </c>
      <c r="AX953" s="115" t="s">
        <v>31</v>
      </c>
      <c r="AY953" s="115" t="s">
        <v>74</v>
      </c>
      <c r="AZ953" s="312" t="s">
        <v>172</v>
      </c>
    </row>
    <row r="954" spans="2:66" s="115" customFormat="1" ht="22.6" customHeight="1" x14ac:dyDescent="0.35">
      <c r="B954" s="303"/>
      <c r="C954" s="304"/>
      <c r="D954" s="304"/>
      <c r="E954" s="305" t="s">
        <v>5</v>
      </c>
      <c r="F954" s="313" t="s">
        <v>859</v>
      </c>
      <c r="G954" s="314"/>
      <c r="H954" s="314"/>
      <c r="I954" s="314"/>
      <c r="J954" s="304"/>
      <c r="K954" s="308" t="s">
        <v>5</v>
      </c>
      <c r="L954" s="304"/>
      <c r="M954" s="304"/>
      <c r="N954" s="304"/>
      <c r="O954" s="304"/>
      <c r="P954" s="304"/>
      <c r="Q954" s="304"/>
      <c r="S954" s="309"/>
      <c r="U954" s="310"/>
      <c r="V954" s="304"/>
      <c r="W954" s="304"/>
      <c r="X954" s="304"/>
      <c r="Y954" s="304"/>
      <c r="Z954" s="304"/>
      <c r="AA954" s="304"/>
      <c r="AB954" s="311"/>
      <c r="AU954" s="312" t="s">
        <v>180</v>
      </c>
      <c r="AV954" s="312" t="s">
        <v>86</v>
      </c>
      <c r="AW954" s="115" t="s">
        <v>81</v>
      </c>
      <c r="AX954" s="115" t="s">
        <v>31</v>
      </c>
      <c r="AY954" s="115" t="s">
        <v>74</v>
      </c>
      <c r="AZ954" s="312" t="s">
        <v>172</v>
      </c>
    </row>
    <row r="955" spans="2:66" s="115" customFormat="1" ht="22.6" customHeight="1" x14ac:dyDescent="0.35">
      <c r="B955" s="303"/>
      <c r="C955" s="304"/>
      <c r="D955" s="304"/>
      <c r="E955" s="305" t="s">
        <v>5</v>
      </c>
      <c r="F955" s="313" t="s">
        <v>860</v>
      </c>
      <c r="G955" s="314"/>
      <c r="H955" s="314"/>
      <c r="I955" s="314"/>
      <c r="J955" s="304"/>
      <c r="K955" s="308" t="s">
        <v>5</v>
      </c>
      <c r="L955" s="304"/>
      <c r="M955" s="304"/>
      <c r="N955" s="304"/>
      <c r="O955" s="304"/>
      <c r="P955" s="304"/>
      <c r="Q955" s="304"/>
      <c r="S955" s="309"/>
      <c r="U955" s="310"/>
      <c r="V955" s="304"/>
      <c r="W955" s="304"/>
      <c r="X955" s="304"/>
      <c r="Y955" s="304"/>
      <c r="Z955" s="304"/>
      <c r="AA955" s="304"/>
      <c r="AB955" s="311"/>
      <c r="AU955" s="312" t="s">
        <v>180</v>
      </c>
      <c r="AV955" s="312" t="s">
        <v>86</v>
      </c>
      <c r="AW955" s="115" t="s">
        <v>81</v>
      </c>
      <c r="AX955" s="115" t="s">
        <v>31</v>
      </c>
      <c r="AY955" s="115" t="s">
        <v>74</v>
      </c>
      <c r="AZ955" s="312" t="s">
        <v>172</v>
      </c>
    </row>
    <row r="956" spans="2:66" s="116" customFormat="1" ht="22.6" customHeight="1" x14ac:dyDescent="0.35">
      <c r="B956" s="315"/>
      <c r="C956" s="316"/>
      <c r="D956" s="316"/>
      <c r="E956" s="317" t="s">
        <v>5</v>
      </c>
      <c r="F956" s="318" t="s">
        <v>904</v>
      </c>
      <c r="G956" s="319"/>
      <c r="H956" s="319"/>
      <c r="I956" s="319"/>
      <c r="J956" s="316"/>
      <c r="K956" s="320">
        <v>106</v>
      </c>
      <c r="L956" s="316"/>
      <c r="M956" s="316"/>
      <c r="N956" s="316"/>
      <c r="O956" s="316"/>
      <c r="P956" s="316"/>
      <c r="Q956" s="316"/>
      <c r="S956" s="321"/>
      <c r="U956" s="322"/>
      <c r="V956" s="316"/>
      <c r="W956" s="316"/>
      <c r="X956" s="316"/>
      <c r="Y956" s="316"/>
      <c r="Z956" s="316"/>
      <c r="AA956" s="316"/>
      <c r="AB956" s="323"/>
      <c r="AU956" s="324" t="s">
        <v>180</v>
      </c>
      <c r="AV956" s="324" t="s">
        <v>86</v>
      </c>
      <c r="AW956" s="116" t="s">
        <v>86</v>
      </c>
      <c r="AX956" s="116" t="s">
        <v>31</v>
      </c>
      <c r="AY956" s="116" t="s">
        <v>81</v>
      </c>
      <c r="AZ956" s="324" t="s">
        <v>172</v>
      </c>
    </row>
    <row r="957" spans="2:66" s="112" customFormat="1" ht="22.6" customHeight="1" x14ac:dyDescent="0.35">
      <c r="B957" s="187"/>
      <c r="C957" s="288" t="s">
        <v>909</v>
      </c>
      <c r="D957" s="288" t="s">
        <v>173</v>
      </c>
      <c r="E957" s="289" t="s">
        <v>910</v>
      </c>
      <c r="F957" s="290" t="s">
        <v>911</v>
      </c>
      <c r="G957" s="290"/>
      <c r="H957" s="290"/>
      <c r="I957" s="290"/>
      <c r="J957" s="291" t="s">
        <v>176</v>
      </c>
      <c r="K957" s="292">
        <v>3.3029999999999999</v>
      </c>
      <c r="L957" s="293"/>
      <c r="M957" s="293"/>
      <c r="N957" s="294">
        <f>ROUND(L957*K957,2)</f>
        <v>0</v>
      </c>
      <c r="O957" s="294"/>
      <c r="P957" s="294"/>
      <c r="Q957" s="294"/>
      <c r="R957" s="114" t="s">
        <v>2286</v>
      </c>
      <c r="S957" s="192"/>
      <c r="U957" s="295" t="s">
        <v>5</v>
      </c>
      <c r="V957" s="300" t="s">
        <v>39</v>
      </c>
      <c r="W957" s="301">
        <v>0.3</v>
      </c>
      <c r="X957" s="301">
        <f>W957*K957</f>
        <v>0.99089999999999989</v>
      </c>
      <c r="Y957" s="301">
        <v>0.3674</v>
      </c>
      <c r="Z957" s="301">
        <f>Y957*K957</f>
        <v>1.2135221999999999</v>
      </c>
      <c r="AA957" s="301">
        <v>0</v>
      </c>
      <c r="AB957" s="302">
        <f>AA957*K957</f>
        <v>0</v>
      </c>
      <c r="AS957" s="172" t="s">
        <v>177</v>
      </c>
      <c r="AU957" s="172" t="s">
        <v>173</v>
      </c>
      <c r="AV957" s="172" t="s">
        <v>86</v>
      </c>
      <c r="AZ957" s="172" t="s">
        <v>172</v>
      </c>
      <c r="BF957" s="299">
        <f>IF(V957="základní",N957,0)</f>
        <v>0</v>
      </c>
      <c r="BG957" s="299">
        <f>IF(V957="snížená",N957,0)</f>
        <v>0</v>
      </c>
      <c r="BH957" s="299">
        <f>IF(V957="zákl. přenesená",N957,0)</f>
        <v>0</v>
      </c>
      <c r="BI957" s="299">
        <f>IF(V957="sníž. přenesená",N957,0)</f>
        <v>0</v>
      </c>
      <c r="BJ957" s="299">
        <f>IF(V957="nulová",N957,0)</f>
        <v>0</v>
      </c>
      <c r="BK957" s="172" t="s">
        <v>81</v>
      </c>
      <c r="BL957" s="299">
        <f>ROUND(L957*K957,2)</f>
        <v>0</v>
      </c>
      <c r="BM957" s="172" t="s">
        <v>177</v>
      </c>
      <c r="BN957" s="172" t="s">
        <v>912</v>
      </c>
    </row>
    <row r="958" spans="2:66" s="115" customFormat="1" ht="22.6" customHeight="1" x14ac:dyDescent="0.35">
      <c r="B958" s="303"/>
      <c r="C958" s="304"/>
      <c r="D958" s="304"/>
      <c r="E958" s="305" t="s">
        <v>5</v>
      </c>
      <c r="F958" s="306" t="s">
        <v>235</v>
      </c>
      <c r="G958" s="307"/>
      <c r="H958" s="307"/>
      <c r="I958" s="307"/>
      <c r="J958" s="304"/>
      <c r="K958" s="308" t="s">
        <v>5</v>
      </c>
      <c r="L958" s="304"/>
      <c r="M958" s="304"/>
      <c r="N958" s="304"/>
      <c r="O958" s="304"/>
      <c r="P958" s="304"/>
      <c r="Q958" s="304"/>
      <c r="S958" s="309"/>
      <c r="U958" s="310"/>
      <c r="V958" s="304"/>
      <c r="W958" s="304"/>
      <c r="X958" s="304"/>
      <c r="Y958" s="304"/>
      <c r="Z958" s="304"/>
      <c r="AA958" s="304"/>
      <c r="AB958" s="311"/>
      <c r="AU958" s="312" t="s">
        <v>180</v>
      </c>
      <c r="AV958" s="312" t="s">
        <v>86</v>
      </c>
      <c r="AW958" s="115" t="s">
        <v>81</v>
      </c>
      <c r="AX958" s="115" t="s">
        <v>31</v>
      </c>
      <c r="AY958" s="115" t="s">
        <v>74</v>
      </c>
      <c r="AZ958" s="312" t="s">
        <v>172</v>
      </c>
    </row>
    <row r="959" spans="2:66" s="115" customFormat="1" ht="22.6" customHeight="1" x14ac:dyDescent="0.35">
      <c r="B959" s="303"/>
      <c r="C959" s="304"/>
      <c r="D959" s="304"/>
      <c r="E959" s="305" t="s">
        <v>5</v>
      </c>
      <c r="F959" s="313" t="s">
        <v>913</v>
      </c>
      <c r="G959" s="314"/>
      <c r="H959" s="314"/>
      <c r="I959" s="314"/>
      <c r="J959" s="304"/>
      <c r="K959" s="308" t="s">
        <v>5</v>
      </c>
      <c r="L959" s="304"/>
      <c r="M959" s="304"/>
      <c r="N959" s="304"/>
      <c r="O959" s="304"/>
      <c r="P959" s="304"/>
      <c r="Q959" s="304"/>
      <c r="S959" s="309"/>
      <c r="U959" s="310"/>
      <c r="V959" s="304"/>
      <c r="W959" s="304"/>
      <c r="X959" s="304"/>
      <c r="Y959" s="304"/>
      <c r="Z959" s="304"/>
      <c r="AA959" s="304"/>
      <c r="AB959" s="311"/>
      <c r="AU959" s="312" t="s">
        <v>180</v>
      </c>
      <c r="AV959" s="312" t="s">
        <v>86</v>
      </c>
      <c r="AW959" s="115" t="s">
        <v>81</v>
      </c>
      <c r="AX959" s="115" t="s">
        <v>31</v>
      </c>
      <c r="AY959" s="115" t="s">
        <v>74</v>
      </c>
      <c r="AZ959" s="312" t="s">
        <v>172</v>
      </c>
    </row>
    <row r="960" spans="2:66" s="116" customFormat="1" ht="22.6" customHeight="1" x14ac:dyDescent="0.35">
      <c r="B960" s="315"/>
      <c r="C960" s="316"/>
      <c r="D960" s="316"/>
      <c r="E960" s="317" t="s">
        <v>5</v>
      </c>
      <c r="F960" s="318" t="s">
        <v>914</v>
      </c>
      <c r="G960" s="319"/>
      <c r="H960" s="319"/>
      <c r="I960" s="319"/>
      <c r="J960" s="316"/>
      <c r="K960" s="320">
        <v>3.3029999999999999</v>
      </c>
      <c r="L960" s="316"/>
      <c r="M960" s="316"/>
      <c r="N960" s="316"/>
      <c r="O960" s="316"/>
      <c r="P960" s="316"/>
      <c r="Q960" s="316"/>
      <c r="S960" s="321"/>
      <c r="U960" s="322"/>
      <c r="V960" s="316"/>
      <c r="W960" s="316"/>
      <c r="X960" s="316"/>
      <c r="Y960" s="316"/>
      <c r="Z960" s="316"/>
      <c r="AA960" s="316"/>
      <c r="AB960" s="323"/>
      <c r="AU960" s="324" t="s">
        <v>180</v>
      </c>
      <c r="AV960" s="324" t="s">
        <v>86</v>
      </c>
      <c r="AW960" s="116" t="s">
        <v>86</v>
      </c>
      <c r="AX960" s="116" t="s">
        <v>31</v>
      </c>
      <c r="AY960" s="116" t="s">
        <v>81</v>
      </c>
      <c r="AZ960" s="324" t="s">
        <v>172</v>
      </c>
    </row>
    <row r="961" spans="2:66" s="112" customFormat="1" ht="31.6" customHeight="1" x14ac:dyDescent="0.35">
      <c r="B961" s="187"/>
      <c r="C961" s="288" t="s">
        <v>915</v>
      </c>
      <c r="D961" s="288" t="s">
        <v>173</v>
      </c>
      <c r="E961" s="289" t="s">
        <v>916</v>
      </c>
      <c r="F961" s="290" t="s">
        <v>917</v>
      </c>
      <c r="G961" s="290"/>
      <c r="H961" s="290"/>
      <c r="I961" s="290"/>
      <c r="J961" s="291" t="s">
        <v>176</v>
      </c>
      <c r="K961" s="292">
        <v>10.535</v>
      </c>
      <c r="L961" s="293"/>
      <c r="M961" s="293"/>
      <c r="N961" s="294">
        <f>ROUND(L961*K961,2)</f>
        <v>0</v>
      </c>
      <c r="O961" s="294"/>
      <c r="P961" s="294"/>
      <c r="Q961" s="294"/>
      <c r="R961" s="114" t="s">
        <v>2286</v>
      </c>
      <c r="S961" s="192"/>
      <c r="U961" s="295" t="s">
        <v>5</v>
      </c>
      <c r="V961" s="300" t="s">
        <v>39</v>
      </c>
      <c r="W961" s="301">
        <v>0.50800000000000001</v>
      </c>
      <c r="X961" s="301">
        <f>W961*K961</f>
        <v>5.3517799999999998</v>
      </c>
      <c r="Y961" s="301">
        <v>0.28361999999999998</v>
      </c>
      <c r="Z961" s="301">
        <f>Y961*K961</f>
        <v>2.9879366999999997</v>
      </c>
      <c r="AA961" s="301">
        <v>0</v>
      </c>
      <c r="AB961" s="302">
        <f>AA961*K961</f>
        <v>0</v>
      </c>
      <c r="AS961" s="172" t="s">
        <v>177</v>
      </c>
      <c r="AU961" s="172" t="s">
        <v>173</v>
      </c>
      <c r="AV961" s="172" t="s">
        <v>86</v>
      </c>
      <c r="AZ961" s="172" t="s">
        <v>172</v>
      </c>
      <c r="BF961" s="299">
        <f>IF(V961="základní",N961,0)</f>
        <v>0</v>
      </c>
      <c r="BG961" s="299">
        <f>IF(V961="snížená",N961,0)</f>
        <v>0</v>
      </c>
      <c r="BH961" s="299">
        <f>IF(V961="zákl. přenesená",N961,0)</f>
        <v>0</v>
      </c>
      <c r="BI961" s="299">
        <f>IF(V961="sníž. přenesená",N961,0)</f>
        <v>0</v>
      </c>
      <c r="BJ961" s="299">
        <f>IF(V961="nulová",N961,0)</f>
        <v>0</v>
      </c>
      <c r="BK961" s="172" t="s">
        <v>81</v>
      </c>
      <c r="BL961" s="299">
        <f>ROUND(L961*K961,2)</f>
        <v>0</v>
      </c>
      <c r="BM961" s="172" t="s">
        <v>177</v>
      </c>
      <c r="BN961" s="172" t="s">
        <v>918</v>
      </c>
    </row>
    <row r="962" spans="2:66" s="115" customFormat="1" ht="22.6" customHeight="1" x14ac:dyDescent="0.35">
      <c r="B962" s="303"/>
      <c r="C962" s="304"/>
      <c r="D962" s="304"/>
      <c r="E962" s="305" t="s">
        <v>5</v>
      </c>
      <c r="F962" s="306" t="s">
        <v>234</v>
      </c>
      <c r="G962" s="307"/>
      <c r="H962" s="307"/>
      <c r="I962" s="307"/>
      <c r="J962" s="304"/>
      <c r="K962" s="308" t="s">
        <v>5</v>
      </c>
      <c r="L962" s="304"/>
      <c r="M962" s="304"/>
      <c r="N962" s="304"/>
      <c r="O962" s="304"/>
      <c r="P962" s="304"/>
      <c r="Q962" s="304"/>
      <c r="S962" s="309"/>
      <c r="U962" s="310"/>
      <c r="V962" s="304"/>
      <c r="W962" s="304"/>
      <c r="X962" s="304"/>
      <c r="Y962" s="304"/>
      <c r="Z962" s="304"/>
      <c r="AA962" s="304"/>
      <c r="AB962" s="311"/>
      <c r="AU962" s="312" t="s">
        <v>180</v>
      </c>
      <c r="AV962" s="312" t="s">
        <v>86</v>
      </c>
      <c r="AW962" s="115" t="s">
        <v>81</v>
      </c>
      <c r="AX962" s="115" t="s">
        <v>31</v>
      </c>
      <c r="AY962" s="115" t="s">
        <v>74</v>
      </c>
      <c r="AZ962" s="312" t="s">
        <v>172</v>
      </c>
    </row>
    <row r="963" spans="2:66" s="115" customFormat="1" ht="22.6" customHeight="1" x14ac:dyDescent="0.35">
      <c r="B963" s="303"/>
      <c r="C963" s="304"/>
      <c r="D963" s="304"/>
      <c r="E963" s="305" t="s">
        <v>5</v>
      </c>
      <c r="F963" s="313" t="s">
        <v>235</v>
      </c>
      <c r="G963" s="314"/>
      <c r="H963" s="314"/>
      <c r="I963" s="314"/>
      <c r="J963" s="304"/>
      <c r="K963" s="308" t="s">
        <v>5</v>
      </c>
      <c r="L963" s="304"/>
      <c r="M963" s="304"/>
      <c r="N963" s="304"/>
      <c r="O963" s="304"/>
      <c r="P963" s="304"/>
      <c r="Q963" s="304"/>
      <c r="S963" s="309"/>
      <c r="U963" s="310"/>
      <c r="V963" s="304"/>
      <c r="W963" s="304"/>
      <c r="X963" s="304"/>
      <c r="Y963" s="304"/>
      <c r="Z963" s="304"/>
      <c r="AA963" s="304"/>
      <c r="AB963" s="311"/>
      <c r="AU963" s="312" t="s">
        <v>180</v>
      </c>
      <c r="AV963" s="312" t="s">
        <v>86</v>
      </c>
      <c r="AW963" s="115" t="s">
        <v>81</v>
      </c>
      <c r="AX963" s="115" t="s">
        <v>31</v>
      </c>
      <c r="AY963" s="115" t="s">
        <v>74</v>
      </c>
      <c r="AZ963" s="312" t="s">
        <v>172</v>
      </c>
    </row>
    <row r="964" spans="2:66" s="116" customFormat="1" ht="22.6" customHeight="1" x14ac:dyDescent="0.35">
      <c r="B964" s="315"/>
      <c r="C964" s="316"/>
      <c r="D964" s="316"/>
      <c r="E964" s="317" t="s">
        <v>5</v>
      </c>
      <c r="F964" s="318" t="s">
        <v>919</v>
      </c>
      <c r="G964" s="319"/>
      <c r="H964" s="319"/>
      <c r="I964" s="319"/>
      <c r="J964" s="316"/>
      <c r="K964" s="320">
        <v>10.535</v>
      </c>
      <c r="L964" s="316"/>
      <c r="M964" s="316"/>
      <c r="N964" s="316"/>
      <c r="O964" s="316"/>
      <c r="P964" s="316"/>
      <c r="Q964" s="316"/>
      <c r="S964" s="321"/>
      <c r="U964" s="322"/>
      <c r="V964" s="316"/>
      <c r="W964" s="316"/>
      <c r="X964" s="316"/>
      <c r="Y964" s="316"/>
      <c r="Z964" s="316"/>
      <c r="AA964" s="316"/>
      <c r="AB964" s="323"/>
      <c r="AU964" s="324" t="s">
        <v>180</v>
      </c>
      <c r="AV964" s="324" t="s">
        <v>86</v>
      </c>
      <c r="AW964" s="116" t="s">
        <v>86</v>
      </c>
      <c r="AX964" s="116" t="s">
        <v>31</v>
      </c>
      <c r="AY964" s="116" t="s">
        <v>81</v>
      </c>
      <c r="AZ964" s="324" t="s">
        <v>172</v>
      </c>
    </row>
    <row r="965" spans="2:66" s="113" customFormat="1" ht="29.8" customHeight="1" x14ac:dyDescent="0.35">
      <c r="B965" s="274"/>
      <c r="C965" s="275"/>
      <c r="D965" s="285" t="s">
        <v>140</v>
      </c>
      <c r="E965" s="285"/>
      <c r="F965" s="285"/>
      <c r="G965" s="285"/>
      <c r="H965" s="285"/>
      <c r="I965" s="285"/>
      <c r="J965" s="285"/>
      <c r="K965" s="285"/>
      <c r="L965" s="285"/>
      <c r="M965" s="285"/>
      <c r="N965" s="286">
        <f>BL965</f>
        <v>0</v>
      </c>
      <c r="O965" s="287"/>
      <c r="P965" s="287"/>
      <c r="Q965" s="287"/>
      <c r="S965" s="278"/>
      <c r="U965" s="279"/>
      <c r="V965" s="275"/>
      <c r="W965" s="275"/>
      <c r="X965" s="280">
        <f>SUM(X966:X1410)</f>
        <v>1578.7815759999996</v>
      </c>
      <c r="Y965" s="275"/>
      <c r="Z965" s="280">
        <f>SUM(Z966:Z1410)</f>
        <v>1.8878290199999999</v>
      </c>
      <c r="AA965" s="275"/>
      <c r="AB965" s="281">
        <f>SUM(AB966:AB1410)</f>
        <v>103.65685500000001</v>
      </c>
      <c r="AS965" s="282" t="s">
        <v>81</v>
      </c>
      <c r="AU965" s="283" t="s">
        <v>73</v>
      </c>
      <c r="AV965" s="283" t="s">
        <v>81</v>
      </c>
      <c r="AZ965" s="282" t="s">
        <v>172</v>
      </c>
      <c r="BL965" s="284">
        <f>SUM(BL966:BL1410)</f>
        <v>0</v>
      </c>
    </row>
    <row r="966" spans="2:66" s="112" customFormat="1" ht="31.6" customHeight="1" x14ac:dyDescent="0.35">
      <c r="B966" s="187"/>
      <c r="C966" s="288" t="s">
        <v>920</v>
      </c>
      <c r="D966" s="288" t="s">
        <v>173</v>
      </c>
      <c r="E966" s="289" t="s">
        <v>921</v>
      </c>
      <c r="F966" s="290" t="s">
        <v>922</v>
      </c>
      <c r="G966" s="290"/>
      <c r="H966" s="290"/>
      <c r="I966" s="290"/>
      <c r="J966" s="291" t="s">
        <v>193</v>
      </c>
      <c r="K966" s="292">
        <v>12.21</v>
      </c>
      <c r="L966" s="293"/>
      <c r="M966" s="293"/>
      <c r="N966" s="294">
        <f>ROUND(L966*K966,2)</f>
        <v>0</v>
      </c>
      <c r="O966" s="294"/>
      <c r="P966" s="294"/>
      <c r="Q966" s="294"/>
      <c r="R966" s="114" t="s">
        <v>2286</v>
      </c>
      <c r="S966" s="192"/>
      <c r="U966" s="295" t="s">
        <v>5</v>
      </c>
      <c r="V966" s="300" t="s">
        <v>39</v>
      </c>
      <c r="W966" s="301">
        <v>0.14000000000000001</v>
      </c>
      <c r="X966" s="301">
        <f>W966*K966</f>
        <v>1.7094000000000003</v>
      </c>
      <c r="Y966" s="301">
        <v>0.10095</v>
      </c>
      <c r="Z966" s="301">
        <f>Y966*K966</f>
        <v>1.2325995000000001</v>
      </c>
      <c r="AA966" s="301">
        <v>0</v>
      </c>
      <c r="AB966" s="302">
        <f>AA966*K966</f>
        <v>0</v>
      </c>
      <c r="AS966" s="172" t="s">
        <v>177</v>
      </c>
      <c r="AU966" s="172" t="s">
        <v>173</v>
      </c>
      <c r="AV966" s="172" t="s">
        <v>86</v>
      </c>
      <c r="AZ966" s="172" t="s">
        <v>172</v>
      </c>
      <c r="BF966" s="299">
        <f>IF(V966="základní",N966,0)</f>
        <v>0</v>
      </c>
      <c r="BG966" s="299">
        <f>IF(V966="snížená",N966,0)</f>
        <v>0</v>
      </c>
      <c r="BH966" s="299">
        <f>IF(V966="zákl. přenesená",N966,0)</f>
        <v>0</v>
      </c>
      <c r="BI966" s="299">
        <f>IF(V966="sníž. přenesená",N966,0)</f>
        <v>0</v>
      </c>
      <c r="BJ966" s="299">
        <f>IF(V966="nulová",N966,0)</f>
        <v>0</v>
      </c>
      <c r="BK966" s="172" t="s">
        <v>81</v>
      </c>
      <c r="BL966" s="299">
        <f>ROUND(L966*K966,2)</f>
        <v>0</v>
      </c>
      <c r="BM966" s="172" t="s">
        <v>177</v>
      </c>
      <c r="BN966" s="172" t="s">
        <v>923</v>
      </c>
    </row>
    <row r="967" spans="2:66" s="115" customFormat="1" ht="22.6" customHeight="1" x14ac:dyDescent="0.35">
      <c r="B967" s="303"/>
      <c r="C967" s="304"/>
      <c r="D967" s="304"/>
      <c r="E967" s="305" t="s">
        <v>5</v>
      </c>
      <c r="F967" s="306" t="s">
        <v>235</v>
      </c>
      <c r="G967" s="307"/>
      <c r="H967" s="307"/>
      <c r="I967" s="307"/>
      <c r="J967" s="304"/>
      <c r="K967" s="308" t="s">
        <v>5</v>
      </c>
      <c r="L967" s="304"/>
      <c r="M967" s="304"/>
      <c r="N967" s="304"/>
      <c r="O967" s="304"/>
      <c r="P967" s="304"/>
      <c r="Q967" s="304"/>
      <c r="S967" s="309"/>
      <c r="U967" s="310"/>
      <c r="V967" s="304"/>
      <c r="W967" s="304"/>
      <c r="X967" s="304"/>
      <c r="Y967" s="304"/>
      <c r="Z967" s="304"/>
      <c r="AA967" s="304"/>
      <c r="AB967" s="311"/>
      <c r="AU967" s="312" t="s">
        <v>180</v>
      </c>
      <c r="AV967" s="312" t="s">
        <v>86</v>
      </c>
      <c r="AW967" s="115" t="s">
        <v>81</v>
      </c>
      <c r="AX967" s="115" t="s">
        <v>31</v>
      </c>
      <c r="AY967" s="115" t="s">
        <v>74</v>
      </c>
      <c r="AZ967" s="312" t="s">
        <v>172</v>
      </c>
    </row>
    <row r="968" spans="2:66" s="115" customFormat="1" ht="22.6" customHeight="1" x14ac:dyDescent="0.35">
      <c r="B968" s="303"/>
      <c r="C968" s="304"/>
      <c r="D968" s="304"/>
      <c r="E968" s="305" t="s">
        <v>5</v>
      </c>
      <c r="F968" s="313" t="s">
        <v>924</v>
      </c>
      <c r="G968" s="314"/>
      <c r="H968" s="314"/>
      <c r="I968" s="314"/>
      <c r="J968" s="304"/>
      <c r="K968" s="308" t="s">
        <v>5</v>
      </c>
      <c r="L968" s="304"/>
      <c r="M968" s="304"/>
      <c r="N968" s="304"/>
      <c r="O968" s="304"/>
      <c r="P968" s="304"/>
      <c r="Q968" s="304"/>
      <c r="S968" s="309"/>
      <c r="U968" s="310"/>
      <c r="V968" s="304"/>
      <c r="W968" s="304"/>
      <c r="X968" s="304"/>
      <c r="Y968" s="304"/>
      <c r="Z968" s="304"/>
      <c r="AA968" s="304"/>
      <c r="AB968" s="311"/>
      <c r="AU968" s="312" t="s">
        <v>180</v>
      </c>
      <c r="AV968" s="312" t="s">
        <v>86</v>
      </c>
      <c r="AW968" s="115" t="s">
        <v>81</v>
      </c>
      <c r="AX968" s="115" t="s">
        <v>31</v>
      </c>
      <c r="AY968" s="115" t="s">
        <v>74</v>
      </c>
      <c r="AZ968" s="312" t="s">
        <v>172</v>
      </c>
    </row>
    <row r="969" spans="2:66" s="116" customFormat="1" ht="22.6" customHeight="1" x14ac:dyDescent="0.35">
      <c r="B969" s="315"/>
      <c r="C969" s="316"/>
      <c r="D969" s="316"/>
      <c r="E969" s="317" t="s">
        <v>5</v>
      </c>
      <c r="F969" s="318" t="s">
        <v>925</v>
      </c>
      <c r="G969" s="319"/>
      <c r="H969" s="319"/>
      <c r="I969" s="319"/>
      <c r="J969" s="316"/>
      <c r="K969" s="320">
        <v>12.21</v>
      </c>
      <c r="L969" s="316"/>
      <c r="M969" s="316"/>
      <c r="N969" s="316"/>
      <c r="O969" s="316"/>
      <c r="P969" s="316"/>
      <c r="Q969" s="316"/>
      <c r="S969" s="321"/>
      <c r="U969" s="322"/>
      <c r="V969" s="316"/>
      <c r="W969" s="316"/>
      <c r="X969" s="316"/>
      <c r="Y969" s="316"/>
      <c r="Z969" s="316"/>
      <c r="AA969" s="316"/>
      <c r="AB969" s="323"/>
      <c r="AU969" s="324" t="s">
        <v>180</v>
      </c>
      <c r="AV969" s="324" t="s">
        <v>86</v>
      </c>
      <c r="AW969" s="116" t="s">
        <v>86</v>
      </c>
      <c r="AX969" s="116" t="s">
        <v>31</v>
      </c>
      <c r="AY969" s="116" t="s">
        <v>81</v>
      </c>
      <c r="AZ969" s="324" t="s">
        <v>172</v>
      </c>
    </row>
    <row r="970" spans="2:66" s="112" customFormat="1" ht="31.6" customHeight="1" x14ac:dyDescent="0.35">
      <c r="B970" s="187"/>
      <c r="C970" s="337" t="s">
        <v>926</v>
      </c>
      <c r="D970" s="337" t="s">
        <v>238</v>
      </c>
      <c r="E970" s="338" t="s">
        <v>927</v>
      </c>
      <c r="F970" s="339" t="s">
        <v>928</v>
      </c>
      <c r="G970" s="339"/>
      <c r="H970" s="339"/>
      <c r="I970" s="339"/>
      <c r="J970" s="340" t="s">
        <v>295</v>
      </c>
      <c r="K970" s="341">
        <v>24.664000000000001</v>
      </c>
      <c r="L970" s="342"/>
      <c r="M970" s="342"/>
      <c r="N970" s="343">
        <f>ROUND(L970*K970,2)</f>
        <v>0</v>
      </c>
      <c r="O970" s="294"/>
      <c r="P970" s="294"/>
      <c r="Q970" s="294"/>
      <c r="R970" s="118" t="s">
        <v>2286</v>
      </c>
      <c r="S970" s="192"/>
      <c r="U970" s="295" t="s">
        <v>5</v>
      </c>
      <c r="V970" s="300" t="s">
        <v>39</v>
      </c>
      <c r="W970" s="301">
        <v>0</v>
      </c>
      <c r="X970" s="301">
        <f>W970*K970</f>
        <v>0</v>
      </c>
      <c r="Y970" s="301">
        <v>1.4E-2</v>
      </c>
      <c r="Z970" s="301">
        <f>Y970*K970</f>
        <v>0.34529600000000005</v>
      </c>
      <c r="AA970" s="301">
        <v>0</v>
      </c>
      <c r="AB970" s="302">
        <f>AA970*K970</f>
        <v>0</v>
      </c>
      <c r="AS970" s="172" t="s">
        <v>224</v>
      </c>
      <c r="AU970" s="172" t="s">
        <v>238</v>
      </c>
      <c r="AV970" s="172" t="s">
        <v>86</v>
      </c>
      <c r="AZ970" s="172" t="s">
        <v>172</v>
      </c>
      <c r="BF970" s="299">
        <f>IF(V970="základní",N970,0)</f>
        <v>0</v>
      </c>
      <c r="BG970" s="299">
        <f>IF(V970="snížená",N970,0)</f>
        <v>0</v>
      </c>
      <c r="BH970" s="299">
        <f>IF(V970="zákl. přenesená",N970,0)</f>
        <v>0</v>
      </c>
      <c r="BI970" s="299">
        <f>IF(V970="sníž. přenesená",N970,0)</f>
        <v>0</v>
      </c>
      <c r="BJ970" s="299">
        <f>IF(V970="nulová",N970,0)</f>
        <v>0</v>
      </c>
      <c r="BK970" s="172" t="s">
        <v>81</v>
      </c>
      <c r="BL970" s="299">
        <f>ROUND(L970*K970,2)</f>
        <v>0</v>
      </c>
      <c r="BM970" s="172" t="s">
        <v>177</v>
      </c>
      <c r="BN970" s="172" t="s">
        <v>929</v>
      </c>
    </row>
    <row r="971" spans="2:66" s="115" customFormat="1" ht="22.6" customHeight="1" x14ac:dyDescent="0.35">
      <c r="B971" s="303"/>
      <c r="C971" s="304"/>
      <c r="D971" s="304"/>
      <c r="E971" s="305" t="s">
        <v>5</v>
      </c>
      <c r="F971" s="306" t="s">
        <v>235</v>
      </c>
      <c r="G971" s="307"/>
      <c r="H971" s="307"/>
      <c r="I971" s="307"/>
      <c r="J971" s="304"/>
      <c r="K971" s="308" t="s">
        <v>5</v>
      </c>
      <c r="L971" s="304"/>
      <c r="M971" s="304"/>
      <c r="N971" s="304"/>
      <c r="O971" s="304"/>
      <c r="P971" s="304"/>
      <c r="Q971" s="304"/>
      <c r="S971" s="309"/>
      <c r="U971" s="310"/>
      <c r="V971" s="304"/>
      <c r="W971" s="304"/>
      <c r="X971" s="304"/>
      <c r="Y971" s="304"/>
      <c r="Z971" s="304"/>
      <c r="AA971" s="304"/>
      <c r="AB971" s="311"/>
      <c r="AU971" s="312" t="s">
        <v>180</v>
      </c>
      <c r="AV971" s="312" t="s">
        <v>86</v>
      </c>
      <c r="AW971" s="115" t="s">
        <v>81</v>
      </c>
      <c r="AX971" s="115" t="s">
        <v>31</v>
      </c>
      <c r="AY971" s="115" t="s">
        <v>74</v>
      </c>
      <c r="AZ971" s="312" t="s">
        <v>172</v>
      </c>
    </row>
    <row r="972" spans="2:66" s="115" customFormat="1" ht="22.6" customHeight="1" x14ac:dyDescent="0.35">
      <c r="B972" s="303"/>
      <c r="C972" s="304"/>
      <c r="D972" s="304"/>
      <c r="E972" s="305" t="s">
        <v>5</v>
      </c>
      <c r="F972" s="313" t="s">
        <v>924</v>
      </c>
      <c r="G972" s="314"/>
      <c r="H972" s="314"/>
      <c r="I972" s="314"/>
      <c r="J972" s="304"/>
      <c r="K972" s="308" t="s">
        <v>5</v>
      </c>
      <c r="L972" s="304"/>
      <c r="M972" s="304"/>
      <c r="N972" s="304"/>
      <c r="O972" s="304"/>
      <c r="P972" s="304"/>
      <c r="Q972" s="304"/>
      <c r="S972" s="309"/>
      <c r="U972" s="310"/>
      <c r="V972" s="304"/>
      <c r="W972" s="304"/>
      <c r="X972" s="304"/>
      <c r="Y972" s="304"/>
      <c r="Z972" s="304"/>
      <c r="AA972" s="304"/>
      <c r="AB972" s="311"/>
      <c r="AU972" s="312" t="s">
        <v>180</v>
      </c>
      <c r="AV972" s="312" t="s">
        <v>86</v>
      </c>
      <c r="AW972" s="115" t="s">
        <v>81</v>
      </c>
      <c r="AX972" s="115" t="s">
        <v>31</v>
      </c>
      <c r="AY972" s="115" t="s">
        <v>74</v>
      </c>
      <c r="AZ972" s="312" t="s">
        <v>172</v>
      </c>
    </row>
    <row r="973" spans="2:66" s="116" customFormat="1" ht="22.6" customHeight="1" x14ac:dyDescent="0.35">
      <c r="B973" s="315"/>
      <c r="C973" s="316"/>
      <c r="D973" s="316"/>
      <c r="E973" s="317" t="s">
        <v>5</v>
      </c>
      <c r="F973" s="318" t="s">
        <v>930</v>
      </c>
      <c r="G973" s="319"/>
      <c r="H973" s="319"/>
      <c r="I973" s="319"/>
      <c r="J973" s="316"/>
      <c r="K973" s="320">
        <v>24.664000000000001</v>
      </c>
      <c r="L973" s="316"/>
      <c r="M973" s="316"/>
      <c r="N973" s="316"/>
      <c r="O973" s="316"/>
      <c r="P973" s="316"/>
      <c r="Q973" s="316"/>
      <c r="S973" s="321"/>
      <c r="U973" s="322"/>
      <c r="V973" s="316"/>
      <c r="W973" s="316"/>
      <c r="X973" s="316"/>
      <c r="Y973" s="316"/>
      <c r="Z973" s="316"/>
      <c r="AA973" s="316"/>
      <c r="AB973" s="323"/>
      <c r="AU973" s="324" t="s">
        <v>180</v>
      </c>
      <c r="AV973" s="324" t="s">
        <v>86</v>
      </c>
      <c r="AW973" s="116" t="s">
        <v>86</v>
      </c>
      <c r="AX973" s="116" t="s">
        <v>31</v>
      </c>
      <c r="AY973" s="116" t="s">
        <v>81</v>
      </c>
      <c r="AZ973" s="324" t="s">
        <v>172</v>
      </c>
    </row>
    <row r="974" spans="2:66" s="112" customFormat="1" ht="31.6" customHeight="1" x14ac:dyDescent="0.35">
      <c r="B974" s="187"/>
      <c r="C974" s="288" t="s">
        <v>931</v>
      </c>
      <c r="D974" s="288" t="s">
        <v>173</v>
      </c>
      <c r="E974" s="289" t="s">
        <v>932</v>
      </c>
      <c r="F974" s="290" t="s">
        <v>933</v>
      </c>
      <c r="G974" s="290"/>
      <c r="H974" s="290"/>
      <c r="I974" s="290"/>
      <c r="J974" s="291" t="s">
        <v>193</v>
      </c>
      <c r="K974" s="292">
        <v>59.448</v>
      </c>
      <c r="L974" s="293"/>
      <c r="M974" s="293"/>
      <c r="N974" s="294">
        <f>ROUND(L974*K974,2)</f>
        <v>0</v>
      </c>
      <c r="O974" s="294"/>
      <c r="P974" s="294"/>
      <c r="Q974" s="294"/>
      <c r="R974" s="114" t="s">
        <v>2286</v>
      </c>
      <c r="S974" s="192"/>
      <c r="U974" s="295" t="s">
        <v>5</v>
      </c>
      <c r="V974" s="300" t="s">
        <v>39</v>
      </c>
      <c r="W974" s="301">
        <v>0.30299999999999999</v>
      </c>
      <c r="X974" s="301">
        <f>W974*K974</f>
        <v>18.012743999999998</v>
      </c>
      <c r="Y974" s="301">
        <v>2.0000000000000002E-5</v>
      </c>
      <c r="Z974" s="301">
        <f>Y974*K974</f>
        <v>1.1889600000000002E-3</v>
      </c>
      <c r="AA974" s="301">
        <v>0</v>
      </c>
      <c r="AB974" s="302">
        <f>AA974*K974</f>
        <v>0</v>
      </c>
      <c r="AS974" s="172" t="s">
        <v>177</v>
      </c>
      <c r="AU974" s="172" t="s">
        <v>173</v>
      </c>
      <c r="AV974" s="172" t="s">
        <v>86</v>
      </c>
      <c r="AZ974" s="172" t="s">
        <v>172</v>
      </c>
      <c r="BF974" s="299">
        <f>IF(V974="základní",N974,0)</f>
        <v>0</v>
      </c>
      <c r="BG974" s="299">
        <f>IF(V974="snížená",N974,0)</f>
        <v>0</v>
      </c>
      <c r="BH974" s="299">
        <f>IF(V974="zákl. přenesená",N974,0)</f>
        <v>0</v>
      </c>
      <c r="BI974" s="299">
        <f>IF(V974="sníž. přenesená",N974,0)</f>
        <v>0</v>
      </c>
      <c r="BJ974" s="299">
        <f>IF(V974="nulová",N974,0)</f>
        <v>0</v>
      </c>
      <c r="BK974" s="172" t="s">
        <v>81</v>
      </c>
      <c r="BL974" s="299">
        <f>ROUND(L974*K974,2)</f>
        <v>0</v>
      </c>
      <c r="BM974" s="172" t="s">
        <v>177</v>
      </c>
      <c r="BN974" s="172" t="s">
        <v>934</v>
      </c>
    </row>
    <row r="975" spans="2:66" s="115" customFormat="1" ht="22.6" customHeight="1" x14ac:dyDescent="0.35">
      <c r="B975" s="303"/>
      <c r="C975" s="304"/>
      <c r="D975" s="304"/>
      <c r="E975" s="305" t="s">
        <v>5</v>
      </c>
      <c r="F975" s="306" t="s">
        <v>235</v>
      </c>
      <c r="G975" s="307"/>
      <c r="H975" s="307"/>
      <c r="I975" s="307"/>
      <c r="J975" s="304"/>
      <c r="K975" s="308" t="s">
        <v>5</v>
      </c>
      <c r="L975" s="304"/>
      <c r="M975" s="304"/>
      <c r="N975" s="304"/>
      <c r="O975" s="304"/>
      <c r="P975" s="304"/>
      <c r="Q975" s="304"/>
      <c r="S975" s="309"/>
      <c r="U975" s="310"/>
      <c r="V975" s="304"/>
      <c r="W975" s="304"/>
      <c r="X975" s="304"/>
      <c r="Y975" s="304"/>
      <c r="Z975" s="304"/>
      <c r="AA975" s="304"/>
      <c r="AB975" s="311"/>
      <c r="AU975" s="312" t="s">
        <v>180</v>
      </c>
      <c r="AV975" s="312" t="s">
        <v>86</v>
      </c>
      <c r="AW975" s="115" t="s">
        <v>81</v>
      </c>
      <c r="AX975" s="115" t="s">
        <v>31</v>
      </c>
      <c r="AY975" s="115" t="s">
        <v>74</v>
      </c>
      <c r="AZ975" s="312" t="s">
        <v>172</v>
      </c>
    </row>
    <row r="976" spans="2:66" s="115" customFormat="1" ht="22.6" customHeight="1" x14ac:dyDescent="0.35">
      <c r="B976" s="303"/>
      <c r="C976" s="304"/>
      <c r="D976" s="304"/>
      <c r="E976" s="305" t="s">
        <v>5</v>
      </c>
      <c r="F976" s="313" t="s">
        <v>935</v>
      </c>
      <c r="G976" s="314"/>
      <c r="H976" s="314"/>
      <c r="I976" s="314"/>
      <c r="J976" s="304"/>
      <c r="K976" s="308" t="s">
        <v>5</v>
      </c>
      <c r="L976" s="304"/>
      <c r="M976" s="304"/>
      <c r="N976" s="304"/>
      <c r="O976" s="304"/>
      <c r="P976" s="304"/>
      <c r="Q976" s="304"/>
      <c r="S976" s="309"/>
      <c r="U976" s="310"/>
      <c r="V976" s="304"/>
      <c r="W976" s="304"/>
      <c r="X976" s="304"/>
      <c r="Y976" s="304"/>
      <c r="Z976" s="304"/>
      <c r="AA976" s="304"/>
      <c r="AB976" s="311"/>
      <c r="AU976" s="312" t="s">
        <v>180</v>
      </c>
      <c r="AV976" s="312" t="s">
        <v>86</v>
      </c>
      <c r="AW976" s="115" t="s">
        <v>81</v>
      </c>
      <c r="AX976" s="115" t="s">
        <v>31</v>
      </c>
      <c r="AY976" s="115" t="s">
        <v>74</v>
      </c>
      <c r="AZ976" s="312" t="s">
        <v>172</v>
      </c>
    </row>
    <row r="977" spans="2:66" s="115" customFormat="1" ht="22.6" customHeight="1" x14ac:dyDescent="0.35">
      <c r="B977" s="303"/>
      <c r="C977" s="304"/>
      <c r="D977" s="304"/>
      <c r="E977" s="305" t="s">
        <v>5</v>
      </c>
      <c r="F977" s="313" t="s">
        <v>936</v>
      </c>
      <c r="G977" s="314"/>
      <c r="H977" s="314"/>
      <c r="I977" s="314"/>
      <c r="J977" s="304"/>
      <c r="K977" s="308" t="s">
        <v>5</v>
      </c>
      <c r="L977" s="304"/>
      <c r="M977" s="304"/>
      <c r="N977" s="304"/>
      <c r="O977" s="304"/>
      <c r="P977" s="304"/>
      <c r="Q977" s="304"/>
      <c r="S977" s="309"/>
      <c r="U977" s="310"/>
      <c r="V977" s="304"/>
      <c r="W977" s="304"/>
      <c r="X977" s="304"/>
      <c r="Y977" s="304"/>
      <c r="Z977" s="304"/>
      <c r="AA977" s="304"/>
      <c r="AB977" s="311"/>
      <c r="AU977" s="312" t="s">
        <v>180</v>
      </c>
      <c r="AV977" s="312" t="s">
        <v>86</v>
      </c>
      <c r="AW977" s="115" t="s">
        <v>81</v>
      </c>
      <c r="AX977" s="115" t="s">
        <v>31</v>
      </c>
      <c r="AY977" s="115" t="s">
        <v>74</v>
      </c>
      <c r="AZ977" s="312" t="s">
        <v>172</v>
      </c>
    </row>
    <row r="978" spans="2:66" s="116" customFormat="1" ht="22.6" customHeight="1" x14ac:dyDescent="0.35">
      <c r="B978" s="315"/>
      <c r="C978" s="316"/>
      <c r="D978" s="316"/>
      <c r="E978" s="317" t="s">
        <v>5</v>
      </c>
      <c r="F978" s="318" t="s">
        <v>937</v>
      </c>
      <c r="G978" s="319"/>
      <c r="H978" s="319"/>
      <c r="I978" s="319"/>
      <c r="J978" s="316"/>
      <c r="K978" s="320">
        <v>7.3</v>
      </c>
      <c r="L978" s="316"/>
      <c r="M978" s="316"/>
      <c r="N978" s="316"/>
      <c r="O978" s="316"/>
      <c r="P978" s="316"/>
      <c r="Q978" s="316"/>
      <c r="S978" s="321"/>
      <c r="U978" s="322"/>
      <c r="V978" s="316"/>
      <c r="W978" s="316"/>
      <c r="X978" s="316"/>
      <c r="Y978" s="316"/>
      <c r="Z978" s="316"/>
      <c r="AA978" s="316"/>
      <c r="AB978" s="323"/>
      <c r="AU978" s="324" t="s">
        <v>180</v>
      </c>
      <c r="AV978" s="324" t="s">
        <v>86</v>
      </c>
      <c r="AW978" s="116" t="s">
        <v>86</v>
      </c>
      <c r="AX978" s="116" t="s">
        <v>31</v>
      </c>
      <c r="AY978" s="116" t="s">
        <v>74</v>
      </c>
      <c r="AZ978" s="324" t="s">
        <v>172</v>
      </c>
    </row>
    <row r="979" spans="2:66" s="116" customFormat="1" ht="31.6" customHeight="1" x14ac:dyDescent="0.35">
      <c r="B979" s="315"/>
      <c r="C979" s="316"/>
      <c r="D979" s="316"/>
      <c r="E979" s="317" t="s">
        <v>5</v>
      </c>
      <c r="F979" s="318" t="s">
        <v>938</v>
      </c>
      <c r="G979" s="319"/>
      <c r="H979" s="319"/>
      <c r="I979" s="319"/>
      <c r="J979" s="316"/>
      <c r="K979" s="320">
        <v>26.698</v>
      </c>
      <c r="L979" s="316"/>
      <c r="M979" s="316"/>
      <c r="N979" s="316"/>
      <c r="O979" s="316"/>
      <c r="P979" s="316"/>
      <c r="Q979" s="316"/>
      <c r="S979" s="321"/>
      <c r="U979" s="322"/>
      <c r="V979" s="316"/>
      <c r="W979" s="316"/>
      <c r="X979" s="316"/>
      <c r="Y979" s="316"/>
      <c r="Z979" s="316"/>
      <c r="AA979" s="316"/>
      <c r="AB979" s="323"/>
      <c r="AU979" s="324" t="s">
        <v>180</v>
      </c>
      <c r="AV979" s="324" t="s">
        <v>86</v>
      </c>
      <c r="AW979" s="116" t="s">
        <v>86</v>
      </c>
      <c r="AX979" s="116" t="s">
        <v>31</v>
      </c>
      <c r="AY979" s="116" t="s">
        <v>74</v>
      </c>
      <c r="AZ979" s="324" t="s">
        <v>172</v>
      </c>
    </row>
    <row r="980" spans="2:66" s="116" customFormat="1" ht="22.6" customHeight="1" x14ac:dyDescent="0.35">
      <c r="B980" s="315"/>
      <c r="C980" s="316"/>
      <c r="D980" s="316"/>
      <c r="E980" s="317" t="s">
        <v>5</v>
      </c>
      <c r="F980" s="318" t="s">
        <v>939</v>
      </c>
      <c r="G980" s="319"/>
      <c r="H980" s="319"/>
      <c r="I980" s="319"/>
      <c r="J980" s="316"/>
      <c r="K980" s="320">
        <v>25.45</v>
      </c>
      <c r="L980" s="316"/>
      <c r="M980" s="316"/>
      <c r="N980" s="316"/>
      <c r="O980" s="316"/>
      <c r="P980" s="316"/>
      <c r="Q980" s="316"/>
      <c r="S980" s="321"/>
      <c r="U980" s="322"/>
      <c r="V980" s="316"/>
      <c r="W980" s="316"/>
      <c r="X980" s="316"/>
      <c r="Y980" s="316"/>
      <c r="Z980" s="316"/>
      <c r="AA980" s="316"/>
      <c r="AB980" s="323"/>
      <c r="AU980" s="324" t="s">
        <v>180</v>
      </c>
      <c r="AV980" s="324" t="s">
        <v>86</v>
      </c>
      <c r="AW980" s="116" t="s">
        <v>86</v>
      </c>
      <c r="AX980" s="116" t="s">
        <v>31</v>
      </c>
      <c r="AY980" s="116" t="s">
        <v>74</v>
      </c>
      <c r="AZ980" s="324" t="s">
        <v>172</v>
      </c>
    </row>
    <row r="981" spans="2:66" s="117" customFormat="1" ht="22.6" customHeight="1" x14ac:dyDescent="0.35">
      <c r="B981" s="325"/>
      <c r="C981" s="326"/>
      <c r="D981" s="326"/>
      <c r="E981" s="327" t="s">
        <v>5</v>
      </c>
      <c r="F981" s="328" t="s">
        <v>189</v>
      </c>
      <c r="G981" s="329"/>
      <c r="H981" s="329"/>
      <c r="I981" s="329"/>
      <c r="J981" s="326"/>
      <c r="K981" s="330">
        <v>59.448</v>
      </c>
      <c r="L981" s="326"/>
      <c r="M981" s="326"/>
      <c r="N981" s="326"/>
      <c r="O981" s="326"/>
      <c r="P981" s="326"/>
      <c r="Q981" s="326"/>
      <c r="S981" s="331"/>
      <c r="U981" s="332"/>
      <c r="V981" s="326"/>
      <c r="W981" s="326"/>
      <c r="X981" s="326"/>
      <c r="Y981" s="326"/>
      <c r="Z981" s="326"/>
      <c r="AA981" s="326"/>
      <c r="AB981" s="333"/>
      <c r="AU981" s="334" t="s">
        <v>180</v>
      </c>
      <c r="AV981" s="334" t="s">
        <v>86</v>
      </c>
      <c r="AW981" s="117" t="s">
        <v>177</v>
      </c>
      <c r="AX981" s="117" t="s">
        <v>31</v>
      </c>
      <c r="AY981" s="117" t="s">
        <v>81</v>
      </c>
      <c r="AZ981" s="334" t="s">
        <v>172</v>
      </c>
    </row>
    <row r="982" spans="2:66" s="112" customFormat="1" ht="31.6" customHeight="1" x14ac:dyDescent="0.35">
      <c r="B982" s="187"/>
      <c r="C982" s="288" t="s">
        <v>940</v>
      </c>
      <c r="D982" s="288" t="s">
        <v>173</v>
      </c>
      <c r="E982" s="289" t="s">
        <v>941</v>
      </c>
      <c r="F982" s="290" t="s">
        <v>942</v>
      </c>
      <c r="G982" s="290"/>
      <c r="H982" s="290"/>
      <c r="I982" s="290"/>
      <c r="J982" s="291" t="s">
        <v>193</v>
      </c>
      <c r="K982" s="292">
        <v>322</v>
      </c>
      <c r="L982" s="293"/>
      <c r="M982" s="293"/>
      <c r="N982" s="294">
        <f>ROUND(L982*K982,2)</f>
        <v>0</v>
      </c>
      <c r="O982" s="294"/>
      <c r="P982" s="294"/>
      <c r="Q982" s="294"/>
      <c r="R982" s="114" t="s">
        <v>2286</v>
      </c>
      <c r="S982" s="192"/>
      <c r="U982" s="295" t="s">
        <v>5</v>
      </c>
      <c r="V982" s="300" t="s">
        <v>39</v>
      </c>
      <c r="W982" s="301">
        <v>0.45100000000000001</v>
      </c>
      <c r="X982" s="301">
        <f>W982*K982</f>
        <v>145.22200000000001</v>
      </c>
      <c r="Y982" s="301">
        <v>3.0000000000000001E-5</v>
      </c>
      <c r="Z982" s="301">
        <f>Y982*K982</f>
        <v>9.6600000000000002E-3</v>
      </c>
      <c r="AA982" s="301">
        <v>0</v>
      </c>
      <c r="AB982" s="302">
        <f>AA982*K982</f>
        <v>0</v>
      </c>
      <c r="AS982" s="172" t="s">
        <v>177</v>
      </c>
      <c r="AU982" s="172" t="s">
        <v>173</v>
      </c>
      <c r="AV982" s="172" t="s">
        <v>86</v>
      </c>
      <c r="AZ982" s="172" t="s">
        <v>172</v>
      </c>
      <c r="BF982" s="299">
        <f>IF(V982="základní",N982,0)</f>
        <v>0</v>
      </c>
      <c r="BG982" s="299">
        <f>IF(V982="snížená",N982,0)</f>
        <v>0</v>
      </c>
      <c r="BH982" s="299">
        <f>IF(V982="zákl. přenesená",N982,0)</f>
        <v>0</v>
      </c>
      <c r="BI982" s="299">
        <f>IF(V982="sníž. přenesená",N982,0)</f>
        <v>0</v>
      </c>
      <c r="BJ982" s="299">
        <f>IF(V982="nulová",N982,0)</f>
        <v>0</v>
      </c>
      <c r="BK982" s="172" t="s">
        <v>81</v>
      </c>
      <c r="BL982" s="299">
        <f>ROUND(L982*K982,2)</f>
        <v>0</v>
      </c>
      <c r="BM982" s="172" t="s">
        <v>177</v>
      </c>
      <c r="BN982" s="172" t="s">
        <v>943</v>
      </c>
    </row>
    <row r="983" spans="2:66" s="115" customFormat="1" ht="22.6" customHeight="1" x14ac:dyDescent="0.35">
      <c r="B983" s="303"/>
      <c r="C983" s="304"/>
      <c r="D983" s="304"/>
      <c r="E983" s="305" t="s">
        <v>5</v>
      </c>
      <c r="F983" s="306" t="s">
        <v>944</v>
      </c>
      <c r="G983" s="307"/>
      <c r="H983" s="307"/>
      <c r="I983" s="307"/>
      <c r="J983" s="304"/>
      <c r="K983" s="308" t="s">
        <v>5</v>
      </c>
      <c r="L983" s="304"/>
      <c r="M983" s="304"/>
      <c r="N983" s="304"/>
      <c r="O983" s="304"/>
      <c r="P983" s="304"/>
      <c r="Q983" s="304"/>
      <c r="S983" s="309"/>
      <c r="U983" s="310"/>
      <c r="V983" s="304"/>
      <c r="W983" s="304"/>
      <c r="X983" s="304"/>
      <c r="Y983" s="304"/>
      <c r="Z983" s="304"/>
      <c r="AA983" s="304"/>
      <c r="AB983" s="311"/>
      <c r="AU983" s="312" t="s">
        <v>180</v>
      </c>
      <c r="AV983" s="312" t="s">
        <v>86</v>
      </c>
      <c r="AW983" s="115" t="s">
        <v>81</v>
      </c>
      <c r="AX983" s="115" t="s">
        <v>31</v>
      </c>
      <c r="AY983" s="115" t="s">
        <v>74</v>
      </c>
      <c r="AZ983" s="312" t="s">
        <v>172</v>
      </c>
    </row>
    <row r="984" spans="2:66" s="115" customFormat="1" ht="22.6" customHeight="1" x14ac:dyDescent="0.35">
      <c r="B984" s="303"/>
      <c r="C984" s="304"/>
      <c r="D984" s="304"/>
      <c r="E984" s="305" t="s">
        <v>5</v>
      </c>
      <c r="F984" s="313" t="s">
        <v>859</v>
      </c>
      <c r="G984" s="314"/>
      <c r="H984" s="314"/>
      <c r="I984" s="314"/>
      <c r="J984" s="304"/>
      <c r="K984" s="308" t="s">
        <v>5</v>
      </c>
      <c r="L984" s="304"/>
      <c r="M984" s="304"/>
      <c r="N984" s="304"/>
      <c r="O984" s="304"/>
      <c r="P984" s="304"/>
      <c r="Q984" s="304"/>
      <c r="S984" s="309"/>
      <c r="U984" s="310"/>
      <c r="V984" s="304"/>
      <c r="W984" s="304"/>
      <c r="X984" s="304"/>
      <c r="Y984" s="304"/>
      <c r="Z984" s="304"/>
      <c r="AA984" s="304"/>
      <c r="AB984" s="311"/>
      <c r="AU984" s="312" t="s">
        <v>180</v>
      </c>
      <c r="AV984" s="312" t="s">
        <v>86</v>
      </c>
      <c r="AW984" s="115" t="s">
        <v>81</v>
      </c>
      <c r="AX984" s="115" t="s">
        <v>31</v>
      </c>
      <c r="AY984" s="115" t="s">
        <v>74</v>
      </c>
      <c r="AZ984" s="312" t="s">
        <v>172</v>
      </c>
    </row>
    <row r="985" spans="2:66" s="115" customFormat="1" ht="22.6" customHeight="1" x14ac:dyDescent="0.35">
      <c r="B985" s="303"/>
      <c r="C985" s="304"/>
      <c r="D985" s="304"/>
      <c r="E985" s="305" t="s">
        <v>5</v>
      </c>
      <c r="F985" s="313" t="s">
        <v>945</v>
      </c>
      <c r="G985" s="314"/>
      <c r="H985" s="314"/>
      <c r="I985" s="314"/>
      <c r="J985" s="304"/>
      <c r="K985" s="308" t="s">
        <v>5</v>
      </c>
      <c r="L985" s="304"/>
      <c r="M985" s="304"/>
      <c r="N985" s="304"/>
      <c r="O985" s="304"/>
      <c r="P985" s="304"/>
      <c r="Q985" s="304"/>
      <c r="S985" s="309"/>
      <c r="U985" s="310"/>
      <c r="V985" s="304"/>
      <c r="W985" s="304"/>
      <c r="X985" s="304"/>
      <c r="Y985" s="304"/>
      <c r="Z985" s="304"/>
      <c r="AA985" s="304"/>
      <c r="AB985" s="311"/>
      <c r="AU985" s="312" t="s">
        <v>180</v>
      </c>
      <c r="AV985" s="312" t="s">
        <v>86</v>
      </c>
      <c r="AW985" s="115" t="s">
        <v>81</v>
      </c>
      <c r="AX985" s="115" t="s">
        <v>31</v>
      </c>
      <c r="AY985" s="115" t="s">
        <v>74</v>
      </c>
      <c r="AZ985" s="312" t="s">
        <v>172</v>
      </c>
    </row>
    <row r="986" spans="2:66" s="116" customFormat="1" ht="22.6" customHeight="1" x14ac:dyDescent="0.35">
      <c r="B986" s="315"/>
      <c r="C986" s="316"/>
      <c r="D986" s="316"/>
      <c r="E986" s="317" t="s">
        <v>5</v>
      </c>
      <c r="F986" s="318" t="s">
        <v>946</v>
      </c>
      <c r="G986" s="319"/>
      <c r="H986" s="319"/>
      <c r="I986" s="319"/>
      <c r="J986" s="316"/>
      <c r="K986" s="320">
        <v>322</v>
      </c>
      <c r="L986" s="316"/>
      <c r="M986" s="316"/>
      <c r="N986" s="316"/>
      <c r="O986" s="316"/>
      <c r="P986" s="316"/>
      <c r="Q986" s="316"/>
      <c r="S986" s="321"/>
      <c r="U986" s="322"/>
      <c r="V986" s="316"/>
      <c r="W986" s="316"/>
      <c r="X986" s="316"/>
      <c r="Y986" s="316"/>
      <c r="Z986" s="316"/>
      <c r="AA986" s="316"/>
      <c r="AB986" s="323"/>
      <c r="AU986" s="324" t="s">
        <v>180</v>
      </c>
      <c r="AV986" s="324" t="s">
        <v>86</v>
      </c>
      <c r="AW986" s="116" t="s">
        <v>86</v>
      </c>
      <c r="AX986" s="116" t="s">
        <v>31</v>
      </c>
      <c r="AY986" s="116" t="s">
        <v>81</v>
      </c>
      <c r="AZ986" s="324" t="s">
        <v>172</v>
      </c>
    </row>
    <row r="987" spans="2:66" s="112" customFormat="1" ht="44.2" customHeight="1" x14ac:dyDescent="0.35">
      <c r="B987" s="187"/>
      <c r="C987" s="288" t="s">
        <v>947</v>
      </c>
      <c r="D987" s="288" t="s">
        <v>173</v>
      </c>
      <c r="E987" s="289" t="s">
        <v>948</v>
      </c>
      <c r="F987" s="290" t="s">
        <v>949</v>
      </c>
      <c r="G987" s="290"/>
      <c r="H987" s="290"/>
      <c r="I987" s="290"/>
      <c r="J987" s="291" t="s">
        <v>176</v>
      </c>
      <c r="K987" s="292">
        <v>77.066999999999993</v>
      </c>
      <c r="L987" s="293"/>
      <c r="M987" s="293"/>
      <c r="N987" s="294">
        <f>ROUND(L987*K987,2)</f>
        <v>0</v>
      </c>
      <c r="O987" s="294"/>
      <c r="P987" s="294"/>
      <c r="Q987" s="294"/>
      <c r="R987" s="114" t="s">
        <v>2286</v>
      </c>
      <c r="S987" s="192"/>
      <c r="U987" s="295" t="s">
        <v>5</v>
      </c>
      <c r="V987" s="300" t="s">
        <v>39</v>
      </c>
      <c r="W987" s="301">
        <v>0.154</v>
      </c>
      <c r="X987" s="301">
        <f>W987*K987</f>
        <v>11.868317999999999</v>
      </c>
      <c r="Y987" s="301">
        <v>0</v>
      </c>
      <c r="Z987" s="301">
        <f>Y987*K987</f>
        <v>0</v>
      </c>
      <c r="AA987" s="301">
        <v>0</v>
      </c>
      <c r="AB987" s="302">
        <f>AA987*K987</f>
        <v>0</v>
      </c>
      <c r="AS987" s="172" t="s">
        <v>177</v>
      </c>
      <c r="AU987" s="172" t="s">
        <v>173</v>
      </c>
      <c r="AV987" s="172" t="s">
        <v>86</v>
      </c>
      <c r="AZ987" s="172" t="s">
        <v>172</v>
      </c>
      <c r="BF987" s="299">
        <f>IF(V987="základní",N987,0)</f>
        <v>0</v>
      </c>
      <c r="BG987" s="299">
        <f>IF(V987="snížená",N987,0)</f>
        <v>0</v>
      </c>
      <c r="BH987" s="299">
        <f>IF(V987="zákl. přenesená",N987,0)</f>
        <v>0</v>
      </c>
      <c r="BI987" s="299">
        <f>IF(V987="sníž. přenesená",N987,0)</f>
        <v>0</v>
      </c>
      <c r="BJ987" s="299">
        <f>IF(V987="nulová",N987,0)</f>
        <v>0</v>
      </c>
      <c r="BK987" s="172" t="s">
        <v>81</v>
      </c>
      <c r="BL987" s="299">
        <f>ROUND(L987*K987,2)</f>
        <v>0</v>
      </c>
      <c r="BM987" s="172" t="s">
        <v>177</v>
      </c>
      <c r="BN987" s="172" t="s">
        <v>950</v>
      </c>
    </row>
    <row r="988" spans="2:66" s="115" customFormat="1" ht="22.6" customHeight="1" x14ac:dyDescent="0.35">
      <c r="B988" s="303"/>
      <c r="C988" s="304"/>
      <c r="D988" s="304"/>
      <c r="E988" s="305" t="s">
        <v>5</v>
      </c>
      <c r="F988" s="306" t="s">
        <v>839</v>
      </c>
      <c r="G988" s="307"/>
      <c r="H988" s="307"/>
      <c r="I988" s="307"/>
      <c r="J988" s="304"/>
      <c r="K988" s="308" t="s">
        <v>5</v>
      </c>
      <c r="L988" s="304"/>
      <c r="M988" s="304"/>
      <c r="N988" s="304"/>
      <c r="O988" s="304"/>
      <c r="P988" s="304"/>
      <c r="Q988" s="304"/>
      <c r="S988" s="309"/>
      <c r="U988" s="310"/>
      <c r="V988" s="304"/>
      <c r="W988" s="304"/>
      <c r="X988" s="304"/>
      <c r="Y988" s="304"/>
      <c r="Z988" s="304"/>
      <c r="AA988" s="304"/>
      <c r="AB988" s="311"/>
      <c r="AU988" s="312" t="s">
        <v>180</v>
      </c>
      <c r="AV988" s="312" t="s">
        <v>86</v>
      </c>
      <c r="AW988" s="115" t="s">
        <v>81</v>
      </c>
      <c r="AX988" s="115" t="s">
        <v>31</v>
      </c>
      <c r="AY988" s="115" t="s">
        <v>74</v>
      </c>
      <c r="AZ988" s="312" t="s">
        <v>172</v>
      </c>
    </row>
    <row r="989" spans="2:66" s="116" customFormat="1" ht="22.6" customHeight="1" x14ac:dyDescent="0.35">
      <c r="B989" s="315"/>
      <c r="C989" s="316"/>
      <c r="D989" s="316"/>
      <c r="E989" s="317" t="s">
        <v>5</v>
      </c>
      <c r="F989" s="318" t="s">
        <v>951</v>
      </c>
      <c r="G989" s="319"/>
      <c r="H989" s="319"/>
      <c r="I989" s="319"/>
      <c r="J989" s="316"/>
      <c r="K989" s="320">
        <v>46.466999999999999</v>
      </c>
      <c r="L989" s="316"/>
      <c r="M989" s="316"/>
      <c r="N989" s="316"/>
      <c r="O989" s="316"/>
      <c r="P989" s="316"/>
      <c r="Q989" s="316"/>
      <c r="S989" s="321"/>
      <c r="U989" s="322"/>
      <c r="V989" s="316"/>
      <c r="W989" s="316"/>
      <c r="X989" s="316"/>
      <c r="Y989" s="316"/>
      <c r="Z989" s="316"/>
      <c r="AA989" s="316"/>
      <c r="AB989" s="323"/>
      <c r="AU989" s="324" t="s">
        <v>180</v>
      </c>
      <c r="AV989" s="324" t="s">
        <v>86</v>
      </c>
      <c r="AW989" s="116" t="s">
        <v>86</v>
      </c>
      <c r="AX989" s="116" t="s">
        <v>31</v>
      </c>
      <c r="AY989" s="116" t="s">
        <v>74</v>
      </c>
      <c r="AZ989" s="324" t="s">
        <v>172</v>
      </c>
    </row>
    <row r="990" spans="2:66" s="119" customFormat="1" ht="22.6" customHeight="1" x14ac:dyDescent="0.35">
      <c r="B990" s="344"/>
      <c r="C990" s="345"/>
      <c r="D990" s="345"/>
      <c r="E990" s="346" t="s">
        <v>5</v>
      </c>
      <c r="F990" s="347" t="s">
        <v>250</v>
      </c>
      <c r="G990" s="348"/>
      <c r="H990" s="348"/>
      <c r="I990" s="348"/>
      <c r="J990" s="345"/>
      <c r="K990" s="349">
        <v>46.466999999999999</v>
      </c>
      <c r="L990" s="345"/>
      <c r="M990" s="345"/>
      <c r="N990" s="345"/>
      <c r="O990" s="345"/>
      <c r="P990" s="345"/>
      <c r="Q990" s="345"/>
      <c r="S990" s="350"/>
      <c r="U990" s="351"/>
      <c r="V990" s="345"/>
      <c r="W990" s="345"/>
      <c r="X990" s="345"/>
      <c r="Y990" s="345"/>
      <c r="Z990" s="345"/>
      <c r="AA990" s="345"/>
      <c r="AB990" s="352"/>
      <c r="AU990" s="353" t="s">
        <v>180</v>
      </c>
      <c r="AV990" s="353" t="s">
        <v>86</v>
      </c>
      <c r="AW990" s="119" t="s">
        <v>190</v>
      </c>
      <c r="AX990" s="119" t="s">
        <v>31</v>
      </c>
      <c r="AY990" s="119" t="s">
        <v>74</v>
      </c>
      <c r="AZ990" s="353" t="s">
        <v>172</v>
      </c>
    </row>
    <row r="991" spans="2:66" s="116" customFormat="1" ht="22.6" customHeight="1" x14ac:dyDescent="0.35">
      <c r="B991" s="315"/>
      <c r="C991" s="316"/>
      <c r="D991" s="316"/>
      <c r="E991" s="317" t="s">
        <v>5</v>
      </c>
      <c r="F991" s="318" t="s">
        <v>952</v>
      </c>
      <c r="G991" s="319"/>
      <c r="H991" s="319"/>
      <c r="I991" s="319"/>
      <c r="J991" s="316"/>
      <c r="K991" s="320">
        <v>30.6</v>
      </c>
      <c r="L991" s="316"/>
      <c r="M991" s="316"/>
      <c r="N991" s="316"/>
      <c r="O991" s="316"/>
      <c r="P991" s="316"/>
      <c r="Q991" s="316"/>
      <c r="S991" s="321"/>
      <c r="U991" s="322"/>
      <c r="V991" s="316"/>
      <c r="W991" s="316"/>
      <c r="X991" s="316"/>
      <c r="Y991" s="316"/>
      <c r="Z991" s="316"/>
      <c r="AA991" s="316"/>
      <c r="AB991" s="323"/>
      <c r="AU991" s="324" t="s">
        <v>180</v>
      </c>
      <c r="AV991" s="324" t="s">
        <v>86</v>
      </c>
      <c r="AW991" s="116" t="s">
        <v>86</v>
      </c>
      <c r="AX991" s="116" t="s">
        <v>31</v>
      </c>
      <c r="AY991" s="116" t="s">
        <v>74</v>
      </c>
      <c r="AZ991" s="324" t="s">
        <v>172</v>
      </c>
    </row>
    <row r="992" spans="2:66" s="117" customFormat="1" ht="22.6" customHeight="1" x14ac:dyDescent="0.35">
      <c r="B992" s="325"/>
      <c r="C992" s="326"/>
      <c r="D992" s="326"/>
      <c r="E992" s="327" t="s">
        <v>5</v>
      </c>
      <c r="F992" s="328" t="s">
        <v>189</v>
      </c>
      <c r="G992" s="329"/>
      <c r="H992" s="329"/>
      <c r="I992" s="329"/>
      <c r="J992" s="326"/>
      <c r="K992" s="330">
        <v>77.066999999999993</v>
      </c>
      <c r="L992" s="326"/>
      <c r="M992" s="326"/>
      <c r="N992" s="326"/>
      <c r="O992" s="326"/>
      <c r="P992" s="326"/>
      <c r="Q992" s="326"/>
      <c r="S992" s="331"/>
      <c r="U992" s="332"/>
      <c r="V992" s="326"/>
      <c r="W992" s="326"/>
      <c r="X992" s="326"/>
      <c r="Y992" s="326"/>
      <c r="Z992" s="326"/>
      <c r="AA992" s="326"/>
      <c r="AB992" s="333"/>
      <c r="AU992" s="334" t="s">
        <v>180</v>
      </c>
      <c r="AV992" s="334" t="s">
        <v>86</v>
      </c>
      <c r="AW992" s="117" t="s">
        <v>177</v>
      </c>
      <c r="AX992" s="117" t="s">
        <v>31</v>
      </c>
      <c r="AY992" s="117" t="s">
        <v>81</v>
      </c>
      <c r="AZ992" s="334" t="s">
        <v>172</v>
      </c>
    </row>
    <row r="993" spans="2:66" s="112" customFormat="1" ht="44.2" customHeight="1" x14ac:dyDescent="0.35">
      <c r="B993" s="187"/>
      <c r="C993" s="288" t="s">
        <v>953</v>
      </c>
      <c r="D993" s="288" t="s">
        <v>173</v>
      </c>
      <c r="E993" s="289" t="s">
        <v>954</v>
      </c>
      <c r="F993" s="290" t="s">
        <v>955</v>
      </c>
      <c r="G993" s="290"/>
      <c r="H993" s="290"/>
      <c r="I993" s="290"/>
      <c r="J993" s="291" t="s">
        <v>176</v>
      </c>
      <c r="K993" s="292">
        <v>1541.34</v>
      </c>
      <c r="L993" s="293"/>
      <c r="M993" s="293"/>
      <c r="N993" s="294">
        <f>ROUND(L993*K993,2)</f>
        <v>0</v>
      </c>
      <c r="O993" s="294"/>
      <c r="P993" s="294"/>
      <c r="Q993" s="294"/>
      <c r="R993" s="114" t="s">
        <v>2286</v>
      </c>
      <c r="S993" s="192"/>
      <c r="U993" s="295" t="s">
        <v>5</v>
      </c>
      <c r="V993" s="300" t="s">
        <v>39</v>
      </c>
      <c r="W993" s="301">
        <v>0</v>
      </c>
      <c r="X993" s="301">
        <f>W993*K993</f>
        <v>0</v>
      </c>
      <c r="Y993" s="301">
        <v>0</v>
      </c>
      <c r="Z993" s="301">
        <f>Y993*K993</f>
        <v>0</v>
      </c>
      <c r="AA993" s="301">
        <v>0</v>
      </c>
      <c r="AB993" s="302">
        <f>AA993*K993</f>
        <v>0</v>
      </c>
      <c r="AS993" s="172" t="s">
        <v>177</v>
      </c>
      <c r="AU993" s="172" t="s">
        <v>173</v>
      </c>
      <c r="AV993" s="172" t="s">
        <v>86</v>
      </c>
      <c r="AZ993" s="172" t="s">
        <v>172</v>
      </c>
      <c r="BF993" s="299">
        <f>IF(V993="základní",N993,0)</f>
        <v>0</v>
      </c>
      <c r="BG993" s="299">
        <f>IF(V993="snížená",N993,0)</f>
        <v>0</v>
      </c>
      <c r="BH993" s="299">
        <f>IF(V993="zákl. přenesená",N993,0)</f>
        <v>0</v>
      </c>
      <c r="BI993" s="299">
        <f>IF(V993="sníž. přenesená",N993,0)</f>
        <v>0</v>
      </c>
      <c r="BJ993" s="299">
        <f>IF(V993="nulová",N993,0)</f>
        <v>0</v>
      </c>
      <c r="BK993" s="172" t="s">
        <v>81</v>
      </c>
      <c r="BL993" s="299">
        <f>ROUND(L993*K993,2)</f>
        <v>0</v>
      </c>
      <c r="BM993" s="172" t="s">
        <v>177</v>
      </c>
      <c r="BN993" s="172" t="s">
        <v>956</v>
      </c>
    </row>
    <row r="994" spans="2:66" s="116" customFormat="1" ht="22.6" customHeight="1" x14ac:dyDescent="0.35">
      <c r="B994" s="315"/>
      <c r="C994" s="316"/>
      <c r="D994" s="316"/>
      <c r="E994" s="317" t="s">
        <v>5</v>
      </c>
      <c r="F994" s="335" t="s">
        <v>957</v>
      </c>
      <c r="G994" s="336"/>
      <c r="H994" s="336"/>
      <c r="I994" s="336"/>
      <c r="J994" s="316"/>
      <c r="K994" s="320">
        <v>1541.34</v>
      </c>
      <c r="L994" s="316"/>
      <c r="M994" s="316"/>
      <c r="N994" s="316"/>
      <c r="O994" s="316"/>
      <c r="P994" s="316"/>
      <c r="Q994" s="316"/>
      <c r="S994" s="321"/>
      <c r="U994" s="322"/>
      <c r="V994" s="316"/>
      <c r="W994" s="316"/>
      <c r="X994" s="316"/>
      <c r="Y994" s="316"/>
      <c r="Z994" s="316"/>
      <c r="AA994" s="316"/>
      <c r="AB994" s="323"/>
      <c r="AU994" s="324" t="s">
        <v>180</v>
      </c>
      <c r="AV994" s="324" t="s">
        <v>86</v>
      </c>
      <c r="AW994" s="116" t="s">
        <v>86</v>
      </c>
      <c r="AX994" s="116" t="s">
        <v>31</v>
      </c>
      <c r="AY994" s="116" t="s">
        <v>81</v>
      </c>
      <c r="AZ994" s="324" t="s">
        <v>172</v>
      </c>
    </row>
    <row r="995" spans="2:66" s="112" customFormat="1" ht="44.2" customHeight="1" x14ac:dyDescent="0.35">
      <c r="B995" s="187"/>
      <c r="C995" s="288" t="s">
        <v>958</v>
      </c>
      <c r="D995" s="288" t="s">
        <v>173</v>
      </c>
      <c r="E995" s="289" t="s">
        <v>959</v>
      </c>
      <c r="F995" s="290" t="s">
        <v>960</v>
      </c>
      <c r="G995" s="290"/>
      <c r="H995" s="290"/>
      <c r="I995" s="290"/>
      <c r="J995" s="291" t="s">
        <v>176</v>
      </c>
      <c r="K995" s="292">
        <v>77.066999999999993</v>
      </c>
      <c r="L995" s="293"/>
      <c r="M995" s="293"/>
      <c r="N995" s="294">
        <f>ROUND(L995*K995,2)</f>
        <v>0</v>
      </c>
      <c r="O995" s="294"/>
      <c r="P995" s="294"/>
      <c r="Q995" s="294"/>
      <c r="R995" s="114" t="s">
        <v>2286</v>
      </c>
      <c r="S995" s="192"/>
      <c r="U995" s="295" t="s">
        <v>5</v>
      </c>
      <c r="V995" s="300" t="s">
        <v>39</v>
      </c>
      <c r="W995" s="301">
        <v>9.7000000000000003E-2</v>
      </c>
      <c r="X995" s="301">
        <f>W995*K995</f>
        <v>7.4754989999999992</v>
      </c>
      <c r="Y995" s="301">
        <v>0</v>
      </c>
      <c r="Z995" s="301">
        <f>Y995*K995</f>
        <v>0</v>
      </c>
      <c r="AA995" s="301">
        <v>0</v>
      </c>
      <c r="AB995" s="302">
        <f>AA995*K995</f>
        <v>0</v>
      </c>
      <c r="AS995" s="172" t="s">
        <v>177</v>
      </c>
      <c r="AU995" s="172" t="s">
        <v>173</v>
      </c>
      <c r="AV995" s="172" t="s">
        <v>86</v>
      </c>
      <c r="AZ995" s="172" t="s">
        <v>172</v>
      </c>
      <c r="BF995" s="299">
        <f>IF(V995="základní",N995,0)</f>
        <v>0</v>
      </c>
      <c r="BG995" s="299">
        <f>IF(V995="snížená",N995,0)</f>
        <v>0</v>
      </c>
      <c r="BH995" s="299">
        <f>IF(V995="zákl. přenesená",N995,0)</f>
        <v>0</v>
      </c>
      <c r="BI995" s="299">
        <f>IF(V995="sníž. přenesená",N995,0)</f>
        <v>0</v>
      </c>
      <c r="BJ995" s="299">
        <f>IF(V995="nulová",N995,0)</f>
        <v>0</v>
      </c>
      <c r="BK995" s="172" t="s">
        <v>81</v>
      </c>
      <c r="BL995" s="299">
        <f>ROUND(L995*K995,2)</f>
        <v>0</v>
      </c>
      <c r="BM995" s="172" t="s">
        <v>177</v>
      </c>
      <c r="BN995" s="172" t="s">
        <v>961</v>
      </c>
    </row>
    <row r="996" spans="2:66" s="112" customFormat="1" ht="44.2" customHeight="1" x14ac:dyDescent="0.35">
      <c r="B996" s="187"/>
      <c r="C996" s="288" t="s">
        <v>962</v>
      </c>
      <c r="D996" s="288" t="s">
        <v>173</v>
      </c>
      <c r="E996" s="289" t="s">
        <v>963</v>
      </c>
      <c r="F996" s="290" t="s">
        <v>964</v>
      </c>
      <c r="G996" s="290"/>
      <c r="H996" s="290"/>
      <c r="I996" s="290"/>
      <c r="J996" s="291" t="s">
        <v>176</v>
      </c>
      <c r="K996" s="292">
        <v>397</v>
      </c>
      <c r="L996" s="293"/>
      <c r="M996" s="293"/>
      <c r="N996" s="294">
        <f>ROUND(L996*K996,2)</f>
        <v>0</v>
      </c>
      <c r="O996" s="294"/>
      <c r="P996" s="294"/>
      <c r="Q996" s="294"/>
      <c r="R996" s="114" t="s">
        <v>2286</v>
      </c>
      <c r="S996" s="192"/>
      <c r="U996" s="295" t="s">
        <v>5</v>
      </c>
      <c r="V996" s="300" t="s">
        <v>39</v>
      </c>
      <c r="W996" s="301">
        <v>0.105</v>
      </c>
      <c r="X996" s="301">
        <f>W996*K996</f>
        <v>41.684999999999995</v>
      </c>
      <c r="Y996" s="301">
        <v>1.2999999999999999E-4</v>
      </c>
      <c r="Z996" s="301">
        <f>Y996*K996</f>
        <v>5.1609999999999996E-2</v>
      </c>
      <c r="AA996" s="301">
        <v>0</v>
      </c>
      <c r="AB996" s="302">
        <f>AA996*K996</f>
        <v>0</v>
      </c>
      <c r="AS996" s="172" t="s">
        <v>177</v>
      </c>
      <c r="AU996" s="172" t="s">
        <v>173</v>
      </c>
      <c r="AV996" s="172" t="s">
        <v>86</v>
      </c>
      <c r="AZ996" s="172" t="s">
        <v>172</v>
      </c>
      <c r="BF996" s="299">
        <f>IF(V996="základní",N996,0)</f>
        <v>0</v>
      </c>
      <c r="BG996" s="299">
        <f>IF(V996="snížená",N996,0)</f>
        <v>0</v>
      </c>
      <c r="BH996" s="299">
        <f>IF(V996="zákl. přenesená",N996,0)</f>
        <v>0</v>
      </c>
      <c r="BI996" s="299">
        <f>IF(V996="sníž. přenesená",N996,0)</f>
        <v>0</v>
      </c>
      <c r="BJ996" s="299">
        <f>IF(V996="nulová",N996,0)</f>
        <v>0</v>
      </c>
      <c r="BK996" s="172" t="s">
        <v>81</v>
      </c>
      <c r="BL996" s="299">
        <f>ROUND(L996*K996,2)</f>
        <v>0</v>
      </c>
      <c r="BM996" s="172" t="s">
        <v>177</v>
      </c>
      <c r="BN996" s="172" t="s">
        <v>965</v>
      </c>
    </row>
    <row r="997" spans="2:66" s="115" customFormat="1" ht="22.6" customHeight="1" x14ac:dyDescent="0.35">
      <c r="B997" s="303"/>
      <c r="C997" s="304"/>
      <c r="D997" s="304"/>
      <c r="E997" s="305" t="s">
        <v>5</v>
      </c>
      <c r="F997" s="306" t="s">
        <v>966</v>
      </c>
      <c r="G997" s="307"/>
      <c r="H997" s="307"/>
      <c r="I997" s="307"/>
      <c r="J997" s="304"/>
      <c r="K997" s="308" t="s">
        <v>5</v>
      </c>
      <c r="L997" s="304"/>
      <c r="M997" s="304"/>
      <c r="N997" s="304"/>
      <c r="O997" s="304"/>
      <c r="P997" s="304"/>
      <c r="Q997" s="304"/>
      <c r="S997" s="309"/>
      <c r="U997" s="310"/>
      <c r="V997" s="304"/>
      <c r="W997" s="304"/>
      <c r="X997" s="304"/>
      <c r="Y997" s="304"/>
      <c r="Z997" s="304"/>
      <c r="AA997" s="304"/>
      <c r="AB997" s="311"/>
      <c r="AU997" s="312" t="s">
        <v>180</v>
      </c>
      <c r="AV997" s="312" t="s">
        <v>86</v>
      </c>
      <c r="AW997" s="115" t="s">
        <v>81</v>
      </c>
      <c r="AX997" s="115" t="s">
        <v>31</v>
      </c>
      <c r="AY997" s="115" t="s">
        <v>74</v>
      </c>
      <c r="AZ997" s="312" t="s">
        <v>172</v>
      </c>
    </row>
    <row r="998" spans="2:66" s="116" customFormat="1" ht="22.6" customHeight="1" x14ac:dyDescent="0.35">
      <c r="B998" s="315"/>
      <c r="C998" s="316"/>
      <c r="D998" s="316"/>
      <c r="E998" s="317" t="s">
        <v>5</v>
      </c>
      <c r="F998" s="318" t="s">
        <v>967</v>
      </c>
      <c r="G998" s="319"/>
      <c r="H998" s="319"/>
      <c r="I998" s="319"/>
      <c r="J998" s="316"/>
      <c r="K998" s="320">
        <v>397</v>
      </c>
      <c r="L998" s="316"/>
      <c r="M998" s="316"/>
      <c r="N998" s="316"/>
      <c r="O998" s="316"/>
      <c r="P998" s="316"/>
      <c r="Q998" s="316"/>
      <c r="S998" s="321"/>
      <c r="U998" s="322"/>
      <c r="V998" s="316"/>
      <c r="W998" s="316"/>
      <c r="X998" s="316"/>
      <c r="Y998" s="316"/>
      <c r="Z998" s="316"/>
      <c r="AA998" s="316"/>
      <c r="AB998" s="323"/>
      <c r="AU998" s="324" t="s">
        <v>180</v>
      </c>
      <c r="AV998" s="324" t="s">
        <v>86</v>
      </c>
      <c r="AW998" s="116" t="s">
        <v>86</v>
      </c>
      <c r="AX998" s="116" t="s">
        <v>31</v>
      </c>
      <c r="AY998" s="116" t="s">
        <v>81</v>
      </c>
      <c r="AZ998" s="324" t="s">
        <v>172</v>
      </c>
    </row>
    <row r="999" spans="2:66" s="112" customFormat="1" ht="31.6" customHeight="1" x14ac:dyDescent="0.35">
      <c r="B999" s="187"/>
      <c r="C999" s="288" t="s">
        <v>968</v>
      </c>
      <c r="D999" s="288" t="s">
        <v>173</v>
      </c>
      <c r="E999" s="289" t="s">
        <v>969</v>
      </c>
      <c r="F999" s="290" t="s">
        <v>970</v>
      </c>
      <c r="G999" s="290"/>
      <c r="H999" s="290"/>
      <c r="I999" s="290"/>
      <c r="J999" s="291" t="s">
        <v>176</v>
      </c>
      <c r="K999" s="292">
        <v>1848.2439999999999</v>
      </c>
      <c r="L999" s="293"/>
      <c r="M999" s="293"/>
      <c r="N999" s="294">
        <f>ROUND(L999*K999,2)</f>
        <v>0</v>
      </c>
      <c r="O999" s="294"/>
      <c r="P999" s="294"/>
      <c r="Q999" s="294"/>
      <c r="R999" s="114" t="s">
        <v>2286</v>
      </c>
      <c r="S999" s="192"/>
      <c r="U999" s="295" t="s">
        <v>5</v>
      </c>
      <c r="V999" s="300" t="s">
        <v>39</v>
      </c>
      <c r="W999" s="301">
        <v>0.308</v>
      </c>
      <c r="X999" s="301">
        <f>W999*K999</f>
        <v>569.25915199999997</v>
      </c>
      <c r="Y999" s="301">
        <v>4.0000000000000003E-5</v>
      </c>
      <c r="Z999" s="301">
        <f>Y999*K999</f>
        <v>7.3929759999999997E-2</v>
      </c>
      <c r="AA999" s="301">
        <v>0</v>
      </c>
      <c r="AB999" s="302">
        <f>AA999*K999</f>
        <v>0</v>
      </c>
      <c r="AS999" s="172" t="s">
        <v>177</v>
      </c>
      <c r="AU999" s="172" t="s">
        <v>173</v>
      </c>
      <c r="AV999" s="172" t="s">
        <v>86</v>
      </c>
      <c r="AZ999" s="172" t="s">
        <v>172</v>
      </c>
      <c r="BF999" s="299">
        <f>IF(V999="základní",N999,0)</f>
        <v>0</v>
      </c>
      <c r="BG999" s="299">
        <f>IF(V999="snížená",N999,0)</f>
        <v>0</v>
      </c>
      <c r="BH999" s="299">
        <f>IF(V999="zákl. přenesená",N999,0)</f>
        <v>0</v>
      </c>
      <c r="BI999" s="299">
        <f>IF(V999="sníž. přenesená",N999,0)</f>
        <v>0</v>
      </c>
      <c r="BJ999" s="299">
        <f>IF(V999="nulová",N999,0)</f>
        <v>0</v>
      </c>
      <c r="BK999" s="172" t="s">
        <v>81</v>
      </c>
      <c r="BL999" s="299">
        <f>ROUND(L999*K999,2)</f>
        <v>0</v>
      </c>
      <c r="BM999" s="172" t="s">
        <v>177</v>
      </c>
      <c r="BN999" s="172" t="s">
        <v>971</v>
      </c>
    </row>
    <row r="1000" spans="2:66" s="115" customFormat="1" ht="22.6" customHeight="1" x14ac:dyDescent="0.35">
      <c r="B1000" s="303"/>
      <c r="C1000" s="304"/>
      <c r="D1000" s="304"/>
      <c r="E1000" s="305" t="s">
        <v>5</v>
      </c>
      <c r="F1000" s="306" t="s">
        <v>972</v>
      </c>
      <c r="G1000" s="307"/>
      <c r="H1000" s="307"/>
      <c r="I1000" s="307"/>
      <c r="J1000" s="304"/>
      <c r="K1000" s="308" t="s">
        <v>5</v>
      </c>
      <c r="L1000" s="304"/>
      <c r="M1000" s="304"/>
      <c r="N1000" s="304"/>
      <c r="O1000" s="304"/>
      <c r="P1000" s="304"/>
      <c r="Q1000" s="304"/>
      <c r="S1000" s="309"/>
      <c r="U1000" s="310"/>
      <c r="V1000" s="304"/>
      <c r="W1000" s="304"/>
      <c r="X1000" s="304"/>
      <c r="Y1000" s="304"/>
      <c r="Z1000" s="304"/>
      <c r="AA1000" s="304"/>
      <c r="AB1000" s="311"/>
      <c r="AU1000" s="312" t="s">
        <v>180</v>
      </c>
      <c r="AV1000" s="312" t="s">
        <v>86</v>
      </c>
      <c r="AW1000" s="115" t="s">
        <v>81</v>
      </c>
      <c r="AX1000" s="115" t="s">
        <v>31</v>
      </c>
      <c r="AY1000" s="115" t="s">
        <v>74</v>
      </c>
      <c r="AZ1000" s="312" t="s">
        <v>172</v>
      </c>
    </row>
    <row r="1001" spans="2:66" s="116" customFormat="1" ht="22.6" customHeight="1" x14ac:dyDescent="0.35">
      <c r="B1001" s="315"/>
      <c r="C1001" s="316"/>
      <c r="D1001" s="316"/>
      <c r="E1001" s="317" t="s">
        <v>5</v>
      </c>
      <c r="F1001" s="318" t="s">
        <v>973</v>
      </c>
      <c r="G1001" s="319"/>
      <c r="H1001" s="319"/>
      <c r="I1001" s="319"/>
      <c r="J1001" s="316"/>
      <c r="K1001" s="320">
        <v>441.13900000000001</v>
      </c>
      <c r="L1001" s="316"/>
      <c r="M1001" s="316"/>
      <c r="N1001" s="316"/>
      <c r="O1001" s="316"/>
      <c r="P1001" s="316"/>
      <c r="Q1001" s="316"/>
      <c r="S1001" s="321"/>
      <c r="U1001" s="322"/>
      <c r="V1001" s="316"/>
      <c r="W1001" s="316"/>
      <c r="X1001" s="316"/>
      <c r="Y1001" s="316"/>
      <c r="Z1001" s="316"/>
      <c r="AA1001" s="316"/>
      <c r="AB1001" s="323"/>
      <c r="AU1001" s="324" t="s">
        <v>180</v>
      </c>
      <c r="AV1001" s="324" t="s">
        <v>86</v>
      </c>
      <c r="AW1001" s="116" t="s">
        <v>86</v>
      </c>
      <c r="AX1001" s="116" t="s">
        <v>31</v>
      </c>
      <c r="AY1001" s="116" t="s">
        <v>74</v>
      </c>
      <c r="AZ1001" s="324" t="s">
        <v>172</v>
      </c>
    </row>
    <row r="1002" spans="2:66" s="116" customFormat="1" ht="22.6" customHeight="1" x14ac:dyDescent="0.35">
      <c r="B1002" s="315"/>
      <c r="C1002" s="316"/>
      <c r="D1002" s="316"/>
      <c r="E1002" s="317" t="s">
        <v>5</v>
      </c>
      <c r="F1002" s="318" t="s">
        <v>974</v>
      </c>
      <c r="G1002" s="319"/>
      <c r="H1002" s="319"/>
      <c r="I1002" s="319"/>
      <c r="J1002" s="316"/>
      <c r="K1002" s="320">
        <v>167.58</v>
      </c>
      <c r="L1002" s="316"/>
      <c r="M1002" s="316"/>
      <c r="N1002" s="316"/>
      <c r="O1002" s="316"/>
      <c r="P1002" s="316"/>
      <c r="Q1002" s="316"/>
      <c r="S1002" s="321"/>
      <c r="U1002" s="322"/>
      <c r="V1002" s="316"/>
      <c r="W1002" s="316"/>
      <c r="X1002" s="316"/>
      <c r="Y1002" s="316"/>
      <c r="Z1002" s="316"/>
      <c r="AA1002" s="316"/>
      <c r="AB1002" s="323"/>
      <c r="AU1002" s="324" t="s">
        <v>180</v>
      </c>
      <c r="AV1002" s="324" t="s">
        <v>86</v>
      </c>
      <c r="AW1002" s="116" t="s">
        <v>86</v>
      </c>
      <c r="AX1002" s="116" t="s">
        <v>31</v>
      </c>
      <c r="AY1002" s="116" t="s">
        <v>74</v>
      </c>
      <c r="AZ1002" s="324" t="s">
        <v>172</v>
      </c>
    </row>
    <row r="1003" spans="2:66" s="116" customFormat="1" ht="22.6" customHeight="1" x14ac:dyDescent="0.35">
      <c r="B1003" s="315"/>
      <c r="C1003" s="316"/>
      <c r="D1003" s="316"/>
      <c r="E1003" s="317" t="s">
        <v>5</v>
      </c>
      <c r="F1003" s="318" t="s">
        <v>975</v>
      </c>
      <c r="G1003" s="319"/>
      <c r="H1003" s="319"/>
      <c r="I1003" s="319"/>
      <c r="J1003" s="316"/>
      <c r="K1003" s="320">
        <v>173.15199999999999</v>
      </c>
      <c r="L1003" s="316"/>
      <c r="M1003" s="316"/>
      <c r="N1003" s="316"/>
      <c r="O1003" s="316"/>
      <c r="P1003" s="316"/>
      <c r="Q1003" s="316"/>
      <c r="S1003" s="321"/>
      <c r="U1003" s="322"/>
      <c r="V1003" s="316"/>
      <c r="W1003" s="316"/>
      <c r="X1003" s="316"/>
      <c r="Y1003" s="316"/>
      <c r="Z1003" s="316"/>
      <c r="AA1003" s="316"/>
      <c r="AB1003" s="323"/>
      <c r="AU1003" s="324" t="s">
        <v>180</v>
      </c>
      <c r="AV1003" s="324" t="s">
        <v>86</v>
      </c>
      <c r="AW1003" s="116" t="s">
        <v>86</v>
      </c>
      <c r="AX1003" s="116" t="s">
        <v>31</v>
      </c>
      <c r="AY1003" s="116" t="s">
        <v>74</v>
      </c>
      <c r="AZ1003" s="324" t="s">
        <v>172</v>
      </c>
    </row>
    <row r="1004" spans="2:66" s="116" customFormat="1" ht="22.6" customHeight="1" x14ac:dyDescent="0.35">
      <c r="B1004" s="315"/>
      <c r="C1004" s="316"/>
      <c r="D1004" s="316"/>
      <c r="E1004" s="317" t="s">
        <v>5</v>
      </c>
      <c r="F1004" s="318" t="s">
        <v>976</v>
      </c>
      <c r="G1004" s="319"/>
      <c r="H1004" s="319"/>
      <c r="I1004" s="319"/>
      <c r="J1004" s="316"/>
      <c r="K1004" s="320">
        <v>56.12</v>
      </c>
      <c r="L1004" s="316"/>
      <c r="M1004" s="316"/>
      <c r="N1004" s="316"/>
      <c r="O1004" s="316"/>
      <c r="P1004" s="316"/>
      <c r="Q1004" s="316"/>
      <c r="S1004" s="321"/>
      <c r="U1004" s="322"/>
      <c r="V1004" s="316"/>
      <c r="W1004" s="316"/>
      <c r="X1004" s="316"/>
      <c r="Y1004" s="316"/>
      <c r="Z1004" s="316"/>
      <c r="AA1004" s="316"/>
      <c r="AB1004" s="323"/>
      <c r="AU1004" s="324" t="s">
        <v>180</v>
      </c>
      <c r="AV1004" s="324" t="s">
        <v>86</v>
      </c>
      <c r="AW1004" s="116" t="s">
        <v>86</v>
      </c>
      <c r="AX1004" s="116" t="s">
        <v>31</v>
      </c>
      <c r="AY1004" s="116" t="s">
        <v>74</v>
      </c>
      <c r="AZ1004" s="324" t="s">
        <v>172</v>
      </c>
    </row>
    <row r="1005" spans="2:66" s="116" customFormat="1" ht="22.6" customHeight="1" x14ac:dyDescent="0.35">
      <c r="B1005" s="315"/>
      <c r="C1005" s="316"/>
      <c r="D1005" s="316"/>
      <c r="E1005" s="317" t="s">
        <v>5</v>
      </c>
      <c r="F1005" s="318" t="s">
        <v>977</v>
      </c>
      <c r="G1005" s="319"/>
      <c r="H1005" s="319"/>
      <c r="I1005" s="319"/>
      <c r="J1005" s="316"/>
      <c r="K1005" s="320">
        <v>247.602</v>
      </c>
      <c r="L1005" s="316"/>
      <c r="M1005" s="316"/>
      <c r="N1005" s="316"/>
      <c r="O1005" s="316"/>
      <c r="P1005" s="316"/>
      <c r="Q1005" s="316"/>
      <c r="S1005" s="321"/>
      <c r="U1005" s="322"/>
      <c r="V1005" s="316"/>
      <c r="W1005" s="316"/>
      <c r="X1005" s="316"/>
      <c r="Y1005" s="316"/>
      <c r="Z1005" s="316"/>
      <c r="AA1005" s="316"/>
      <c r="AB1005" s="323"/>
      <c r="AU1005" s="324" t="s">
        <v>180</v>
      </c>
      <c r="AV1005" s="324" t="s">
        <v>86</v>
      </c>
      <c r="AW1005" s="116" t="s">
        <v>86</v>
      </c>
      <c r="AX1005" s="116" t="s">
        <v>31</v>
      </c>
      <c r="AY1005" s="116" t="s">
        <v>74</v>
      </c>
      <c r="AZ1005" s="324" t="s">
        <v>172</v>
      </c>
    </row>
    <row r="1006" spans="2:66" s="116" customFormat="1" ht="22.6" customHeight="1" x14ac:dyDescent="0.35">
      <c r="B1006" s="315"/>
      <c r="C1006" s="316"/>
      <c r="D1006" s="316"/>
      <c r="E1006" s="317" t="s">
        <v>5</v>
      </c>
      <c r="F1006" s="318" t="s">
        <v>978</v>
      </c>
      <c r="G1006" s="319"/>
      <c r="H1006" s="319"/>
      <c r="I1006" s="319"/>
      <c r="J1006" s="316"/>
      <c r="K1006" s="320">
        <v>53.984999999999999</v>
      </c>
      <c r="L1006" s="316"/>
      <c r="M1006" s="316"/>
      <c r="N1006" s="316"/>
      <c r="O1006" s="316"/>
      <c r="P1006" s="316"/>
      <c r="Q1006" s="316"/>
      <c r="S1006" s="321"/>
      <c r="U1006" s="322"/>
      <c r="V1006" s="316"/>
      <c r="W1006" s="316"/>
      <c r="X1006" s="316"/>
      <c r="Y1006" s="316"/>
      <c r="Z1006" s="316"/>
      <c r="AA1006" s="316"/>
      <c r="AB1006" s="323"/>
      <c r="AU1006" s="324" t="s">
        <v>180</v>
      </c>
      <c r="AV1006" s="324" t="s">
        <v>86</v>
      </c>
      <c r="AW1006" s="116" t="s">
        <v>86</v>
      </c>
      <c r="AX1006" s="116" t="s">
        <v>31</v>
      </c>
      <c r="AY1006" s="116" t="s">
        <v>74</v>
      </c>
      <c r="AZ1006" s="324" t="s">
        <v>172</v>
      </c>
    </row>
    <row r="1007" spans="2:66" s="116" customFormat="1" ht="22.6" customHeight="1" x14ac:dyDescent="0.35">
      <c r="B1007" s="315"/>
      <c r="C1007" s="316"/>
      <c r="D1007" s="316"/>
      <c r="E1007" s="317" t="s">
        <v>5</v>
      </c>
      <c r="F1007" s="318" t="s">
        <v>979</v>
      </c>
      <c r="G1007" s="319"/>
      <c r="H1007" s="319"/>
      <c r="I1007" s="319"/>
      <c r="J1007" s="316"/>
      <c r="K1007" s="320">
        <v>6.2460000000000004</v>
      </c>
      <c r="L1007" s="316"/>
      <c r="M1007" s="316"/>
      <c r="N1007" s="316"/>
      <c r="O1007" s="316"/>
      <c r="P1007" s="316"/>
      <c r="Q1007" s="316"/>
      <c r="S1007" s="321"/>
      <c r="U1007" s="322"/>
      <c r="V1007" s="316"/>
      <c r="W1007" s="316"/>
      <c r="X1007" s="316"/>
      <c r="Y1007" s="316"/>
      <c r="Z1007" s="316"/>
      <c r="AA1007" s="316"/>
      <c r="AB1007" s="323"/>
      <c r="AU1007" s="324" t="s">
        <v>180</v>
      </c>
      <c r="AV1007" s="324" t="s">
        <v>86</v>
      </c>
      <c r="AW1007" s="116" t="s">
        <v>86</v>
      </c>
      <c r="AX1007" s="116" t="s">
        <v>31</v>
      </c>
      <c r="AY1007" s="116" t="s">
        <v>74</v>
      </c>
      <c r="AZ1007" s="324" t="s">
        <v>172</v>
      </c>
    </row>
    <row r="1008" spans="2:66" s="119" customFormat="1" ht="22.6" customHeight="1" x14ac:dyDescent="0.35">
      <c r="B1008" s="344"/>
      <c r="C1008" s="345"/>
      <c r="D1008" s="345"/>
      <c r="E1008" s="346" t="s">
        <v>5</v>
      </c>
      <c r="F1008" s="347" t="s">
        <v>250</v>
      </c>
      <c r="G1008" s="348"/>
      <c r="H1008" s="348"/>
      <c r="I1008" s="348"/>
      <c r="J1008" s="345"/>
      <c r="K1008" s="349">
        <v>1145.8240000000001</v>
      </c>
      <c r="L1008" s="345"/>
      <c r="M1008" s="345"/>
      <c r="N1008" s="345"/>
      <c r="O1008" s="345"/>
      <c r="P1008" s="345"/>
      <c r="Q1008" s="345"/>
      <c r="S1008" s="350"/>
      <c r="U1008" s="351"/>
      <c r="V1008" s="345"/>
      <c r="W1008" s="345"/>
      <c r="X1008" s="345"/>
      <c r="Y1008" s="345"/>
      <c r="Z1008" s="345"/>
      <c r="AA1008" s="345"/>
      <c r="AB1008" s="352"/>
      <c r="AU1008" s="353" t="s">
        <v>180</v>
      </c>
      <c r="AV1008" s="353" t="s">
        <v>86</v>
      </c>
      <c r="AW1008" s="119" t="s">
        <v>190</v>
      </c>
      <c r="AX1008" s="119" t="s">
        <v>31</v>
      </c>
      <c r="AY1008" s="119" t="s">
        <v>74</v>
      </c>
      <c r="AZ1008" s="353" t="s">
        <v>172</v>
      </c>
    </row>
    <row r="1009" spans="2:66" s="115" customFormat="1" ht="22.6" customHeight="1" x14ac:dyDescent="0.35">
      <c r="B1009" s="303"/>
      <c r="C1009" s="304"/>
      <c r="D1009" s="304"/>
      <c r="E1009" s="305" t="s">
        <v>5</v>
      </c>
      <c r="F1009" s="313" t="s">
        <v>980</v>
      </c>
      <c r="G1009" s="314"/>
      <c r="H1009" s="314"/>
      <c r="I1009" s="314"/>
      <c r="J1009" s="304"/>
      <c r="K1009" s="308" t="s">
        <v>5</v>
      </c>
      <c r="L1009" s="304"/>
      <c r="M1009" s="304"/>
      <c r="N1009" s="304"/>
      <c r="O1009" s="304"/>
      <c r="P1009" s="304"/>
      <c r="Q1009" s="304"/>
      <c r="S1009" s="309"/>
      <c r="U1009" s="310"/>
      <c r="V1009" s="304"/>
      <c r="W1009" s="304"/>
      <c r="X1009" s="304"/>
      <c r="Y1009" s="304"/>
      <c r="Z1009" s="304"/>
      <c r="AA1009" s="304"/>
      <c r="AB1009" s="311"/>
      <c r="AU1009" s="312" t="s">
        <v>180</v>
      </c>
      <c r="AV1009" s="312" t="s">
        <v>86</v>
      </c>
      <c r="AW1009" s="115" t="s">
        <v>81</v>
      </c>
      <c r="AX1009" s="115" t="s">
        <v>31</v>
      </c>
      <c r="AY1009" s="115" t="s">
        <v>74</v>
      </c>
      <c r="AZ1009" s="312" t="s">
        <v>172</v>
      </c>
    </row>
    <row r="1010" spans="2:66" s="116" customFormat="1" ht="22.6" customHeight="1" x14ac:dyDescent="0.35">
      <c r="B1010" s="315"/>
      <c r="C1010" s="316"/>
      <c r="D1010" s="316"/>
      <c r="E1010" s="317" t="s">
        <v>5</v>
      </c>
      <c r="F1010" s="318" t="s">
        <v>981</v>
      </c>
      <c r="G1010" s="319"/>
      <c r="H1010" s="319"/>
      <c r="I1010" s="319"/>
      <c r="J1010" s="316"/>
      <c r="K1010" s="320">
        <v>25.6</v>
      </c>
      <c r="L1010" s="316"/>
      <c r="M1010" s="316"/>
      <c r="N1010" s="316"/>
      <c r="O1010" s="316"/>
      <c r="P1010" s="316"/>
      <c r="Q1010" s="316"/>
      <c r="S1010" s="321"/>
      <c r="U1010" s="322"/>
      <c r="V1010" s="316"/>
      <c r="W1010" s="316"/>
      <c r="X1010" s="316"/>
      <c r="Y1010" s="316"/>
      <c r="Z1010" s="316"/>
      <c r="AA1010" s="316"/>
      <c r="AB1010" s="323"/>
      <c r="AU1010" s="324" t="s">
        <v>180</v>
      </c>
      <c r="AV1010" s="324" t="s">
        <v>86</v>
      </c>
      <c r="AW1010" s="116" t="s">
        <v>86</v>
      </c>
      <c r="AX1010" s="116" t="s">
        <v>31</v>
      </c>
      <c r="AY1010" s="116" t="s">
        <v>74</v>
      </c>
      <c r="AZ1010" s="324" t="s">
        <v>172</v>
      </c>
    </row>
    <row r="1011" spans="2:66" s="116" customFormat="1" ht="22.6" customHeight="1" x14ac:dyDescent="0.35">
      <c r="B1011" s="315"/>
      <c r="C1011" s="316"/>
      <c r="D1011" s="316"/>
      <c r="E1011" s="317" t="s">
        <v>5</v>
      </c>
      <c r="F1011" s="318" t="s">
        <v>982</v>
      </c>
      <c r="G1011" s="319"/>
      <c r="H1011" s="319"/>
      <c r="I1011" s="319"/>
      <c r="J1011" s="316"/>
      <c r="K1011" s="320">
        <v>367.4</v>
      </c>
      <c r="L1011" s="316"/>
      <c r="M1011" s="316"/>
      <c r="N1011" s="316"/>
      <c r="O1011" s="316"/>
      <c r="P1011" s="316"/>
      <c r="Q1011" s="316"/>
      <c r="S1011" s="321"/>
      <c r="U1011" s="322"/>
      <c r="V1011" s="316"/>
      <c r="W1011" s="316"/>
      <c r="X1011" s="316"/>
      <c r="Y1011" s="316"/>
      <c r="Z1011" s="316"/>
      <c r="AA1011" s="316"/>
      <c r="AB1011" s="323"/>
      <c r="AU1011" s="324" t="s">
        <v>180</v>
      </c>
      <c r="AV1011" s="324" t="s">
        <v>86</v>
      </c>
      <c r="AW1011" s="116" t="s">
        <v>86</v>
      </c>
      <c r="AX1011" s="116" t="s">
        <v>31</v>
      </c>
      <c r="AY1011" s="116" t="s">
        <v>74</v>
      </c>
      <c r="AZ1011" s="324" t="s">
        <v>172</v>
      </c>
    </row>
    <row r="1012" spans="2:66" s="116" customFormat="1" ht="22.6" customHeight="1" x14ac:dyDescent="0.35">
      <c r="B1012" s="315"/>
      <c r="C1012" s="316"/>
      <c r="D1012" s="316"/>
      <c r="E1012" s="317" t="s">
        <v>5</v>
      </c>
      <c r="F1012" s="318" t="s">
        <v>983</v>
      </c>
      <c r="G1012" s="319"/>
      <c r="H1012" s="319"/>
      <c r="I1012" s="319"/>
      <c r="J1012" s="316"/>
      <c r="K1012" s="320">
        <v>194.88</v>
      </c>
      <c r="L1012" s="316"/>
      <c r="M1012" s="316"/>
      <c r="N1012" s="316"/>
      <c r="O1012" s="316"/>
      <c r="P1012" s="316"/>
      <c r="Q1012" s="316"/>
      <c r="S1012" s="321"/>
      <c r="U1012" s="322"/>
      <c r="V1012" s="316"/>
      <c r="W1012" s="316"/>
      <c r="X1012" s="316"/>
      <c r="Y1012" s="316"/>
      <c r="Z1012" s="316"/>
      <c r="AA1012" s="316"/>
      <c r="AB1012" s="323"/>
      <c r="AU1012" s="324" t="s">
        <v>180</v>
      </c>
      <c r="AV1012" s="324" t="s">
        <v>86</v>
      </c>
      <c r="AW1012" s="116" t="s">
        <v>86</v>
      </c>
      <c r="AX1012" s="116" t="s">
        <v>31</v>
      </c>
      <c r="AY1012" s="116" t="s">
        <v>74</v>
      </c>
      <c r="AZ1012" s="324" t="s">
        <v>172</v>
      </c>
    </row>
    <row r="1013" spans="2:66" s="116" customFormat="1" ht="22.6" customHeight="1" x14ac:dyDescent="0.35">
      <c r="B1013" s="315"/>
      <c r="C1013" s="316"/>
      <c r="D1013" s="316"/>
      <c r="E1013" s="317" t="s">
        <v>5</v>
      </c>
      <c r="F1013" s="318" t="s">
        <v>984</v>
      </c>
      <c r="G1013" s="319"/>
      <c r="H1013" s="319"/>
      <c r="I1013" s="319"/>
      <c r="J1013" s="316"/>
      <c r="K1013" s="320">
        <v>114.54</v>
      </c>
      <c r="L1013" s="316"/>
      <c r="M1013" s="316"/>
      <c r="N1013" s="316"/>
      <c r="O1013" s="316"/>
      <c r="P1013" s="316"/>
      <c r="Q1013" s="316"/>
      <c r="S1013" s="321"/>
      <c r="U1013" s="322"/>
      <c r="V1013" s="316"/>
      <c r="W1013" s="316"/>
      <c r="X1013" s="316"/>
      <c r="Y1013" s="316"/>
      <c r="Z1013" s="316"/>
      <c r="AA1013" s="316"/>
      <c r="AB1013" s="323"/>
      <c r="AU1013" s="324" t="s">
        <v>180</v>
      </c>
      <c r="AV1013" s="324" t="s">
        <v>86</v>
      </c>
      <c r="AW1013" s="116" t="s">
        <v>86</v>
      </c>
      <c r="AX1013" s="116" t="s">
        <v>31</v>
      </c>
      <c r="AY1013" s="116" t="s">
        <v>74</v>
      </c>
      <c r="AZ1013" s="324" t="s">
        <v>172</v>
      </c>
    </row>
    <row r="1014" spans="2:66" s="119" customFormat="1" ht="22.6" customHeight="1" x14ac:dyDescent="0.35">
      <c r="B1014" s="344"/>
      <c r="C1014" s="345"/>
      <c r="D1014" s="345"/>
      <c r="E1014" s="346" t="s">
        <v>5</v>
      </c>
      <c r="F1014" s="347" t="s">
        <v>250</v>
      </c>
      <c r="G1014" s="348"/>
      <c r="H1014" s="348"/>
      <c r="I1014" s="348"/>
      <c r="J1014" s="345"/>
      <c r="K1014" s="349">
        <v>702.42</v>
      </c>
      <c r="L1014" s="345"/>
      <c r="M1014" s="345"/>
      <c r="N1014" s="345"/>
      <c r="O1014" s="345"/>
      <c r="P1014" s="345"/>
      <c r="Q1014" s="345"/>
      <c r="S1014" s="350"/>
      <c r="U1014" s="351"/>
      <c r="V1014" s="345"/>
      <c r="W1014" s="345"/>
      <c r="X1014" s="345"/>
      <c r="Y1014" s="345"/>
      <c r="Z1014" s="345"/>
      <c r="AA1014" s="345"/>
      <c r="AB1014" s="352"/>
      <c r="AU1014" s="353" t="s">
        <v>180</v>
      </c>
      <c r="AV1014" s="353" t="s">
        <v>86</v>
      </c>
      <c r="AW1014" s="119" t="s">
        <v>190</v>
      </c>
      <c r="AX1014" s="119" t="s">
        <v>31</v>
      </c>
      <c r="AY1014" s="119" t="s">
        <v>74</v>
      </c>
      <c r="AZ1014" s="353" t="s">
        <v>172</v>
      </c>
    </row>
    <row r="1015" spans="2:66" s="117" customFormat="1" ht="22.6" customHeight="1" x14ac:dyDescent="0.35">
      <c r="B1015" s="325"/>
      <c r="C1015" s="326"/>
      <c r="D1015" s="326"/>
      <c r="E1015" s="327" t="s">
        <v>5</v>
      </c>
      <c r="F1015" s="328" t="s">
        <v>189</v>
      </c>
      <c r="G1015" s="329"/>
      <c r="H1015" s="329"/>
      <c r="I1015" s="329"/>
      <c r="J1015" s="326"/>
      <c r="K1015" s="330">
        <v>1848.2439999999999</v>
      </c>
      <c r="L1015" s="326"/>
      <c r="M1015" s="326"/>
      <c r="N1015" s="326"/>
      <c r="O1015" s="326"/>
      <c r="P1015" s="326"/>
      <c r="Q1015" s="326"/>
      <c r="S1015" s="331"/>
      <c r="U1015" s="332"/>
      <c r="V1015" s="326"/>
      <c r="W1015" s="326"/>
      <c r="X1015" s="326"/>
      <c r="Y1015" s="326"/>
      <c r="Z1015" s="326"/>
      <c r="AA1015" s="326"/>
      <c r="AB1015" s="333"/>
      <c r="AU1015" s="334" t="s">
        <v>180</v>
      </c>
      <c r="AV1015" s="334" t="s">
        <v>86</v>
      </c>
      <c r="AW1015" s="117" t="s">
        <v>177</v>
      </c>
      <c r="AX1015" s="117" t="s">
        <v>31</v>
      </c>
      <c r="AY1015" s="117" t="s">
        <v>81</v>
      </c>
      <c r="AZ1015" s="334" t="s">
        <v>172</v>
      </c>
    </row>
    <row r="1016" spans="2:66" s="112" customFormat="1" ht="31.6" customHeight="1" x14ac:dyDescent="0.35">
      <c r="B1016" s="187"/>
      <c r="C1016" s="288" t="s">
        <v>985</v>
      </c>
      <c r="D1016" s="288" t="s">
        <v>173</v>
      </c>
      <c r="E1016" s="289" t="s">
        <v>986</v>
      </c>
      <c r="F1016" s="290" t="s">
        <v>987</v>
      </c>
      <c r="G1016" s="290"/>
      <c r="H1016" s="290"/>
      <c r="I1016" s="290"/>
      <c r="J1016" s="291" t="s">
        <v>176</v>
      </c>
      <c r="K1016" s="292">
        <v>8.5830000000000002</v>
      </c>
      <c r="L1016" s="293"/>
      <c r="M1016" s="293"/>
      <c r="N1016" s="294">
        <f>ROUND(L1016*K1016,2)</f>
        <v>0</v>
      </c>
      <c r="O1016" s="294"/>
      <c r="P1016" s="294"/>
      <c r="Q1016" s="294"/>
      <c r="R1016" s="114" t="s">
        <v>2286</v>
      </c>
      <c r="S1016" s="192"/>
      <c r="U1016" s="295" t="s">
        <v>5</v>
      </c>
      <c r="V1016" s="300" t="s">
        <v>39</v>
      </c>
      <c r="W1016" s="301">
        <v>0.245</v>
      </c>
      <c r="X1016" s="301">
        <f>W1016*K1016</f>
        <v>2.1028349999999998</v>
      </c>
      <c r="Y1016" s="301">
        <v>0</v>
      </c>
      <c r="Z1016" s="301">
        <f>Y1016*K1016</f>
        <v>0</v>
      </c>
      <c r="AA1016" s="301">
        <v>0.13100000000000001</v>
      </c>
      <c r="AB1016" s="302">
        <f>AA1016*K1016</f>
        <v>1.1243730000000001</v>
      </c>
      <c r="AS1016" s="172" t="s">
        <v>177</v>
      </c>
      <c r="AU1016" s="172" t="s">
        <v>173</v>
      </c>
      <c r="AV1016" s="172" t="s">
        <v>86</v>
      </c>
      <c r="AZ1016" s="172" t="s">
        <v>172</v>
      </c>
      <c r="BF1016" s="299">
        <f>IF(V1016="základní",N1016,0)</f>
        <v>0</v>
      </c>
      <c r="BG1016" s="299">
        <f>IF(V1016="snížená",N1016,0)</f>
        <v>0</v>
      </c>
      <c r="BH1016" s="299">
        <f>IF(V1016="zákl. přenesená",N1016,0)</f>
        <v>0</v>
      </c>
      <c r="BI1016" s="299">
        <f>IF(V1016="sníž. přenesená",N1016,0)</f>
        <v>0</v>
      </c>
      <c r="BJ1016" s="299">
        <f>IF(V1016="nulová",N1016,0)</f>
        <v>0</v>
      </c>
      <c r="BK1016" s="172" t="s">
        <v>81</v>
      </c>
      <c r="BL1016" s="299">
        <f>ROUND(L1016*K1016,2)</f>
        <v>0</v>
      </c>
      <c r="BM1016" s="172" t="s">
        <v>177</v>
      </c>
      <c r="BN1016" s="172" t="s">
        <v>988</v>
      </c>
    </row>
    <row r="1017" spans="2:66" s="115" customFormat="1" ht="22.6" customHeight="1" x14ac:dyDescent="0.35">
      <c r="B1017" s="303"/>
      <c r="C1017" s="304"/>
      <c r="D1017" s="304"/>
      <c r="E1017" s="305" t="s">
        <v>5</v>
      </c>
      <c r="F1017" s="306" t="s">
        <v>443</v>
      </c>
      <c r="G1017" s="307"/>
      <c r="H1017" s="307"/>
      <c r="I1017" s="307"/>
      <c r="J1017" s="304"/>
      <c r="K1017" s="308" t="s">
        <v>5</v>
      </c>
      <c r="L1017" s="304"/>
      <c r="M1017" s="304"/>
      <c r="N1017" s="304"/>
      <c r="O1017" s="304"/>
      <c r="P1017" s="304"/>
      <c r="Q1017" s="304"/>
      <c r="S1017" s="309"/>
      <c r="U1017" s="310"/>
      <c r="V1017" s="304"/>
      <c r="W1017" s="304"/>
      <c r="X1017" s="304"/>
      <c r="Y1017" s="304"/>
      <c r="Z1017" s="304"/>
      <c r="AA1017" s="304"/>
      <c r="AB1017" s="311"/>
      <c r="AU1017" s="312" t="s">
        <v>180</v>
      </c>
      <c r="AV1017" s="312" t="s">
        <v>86</v>
      </c>
      <c r="AW1017" s="115" t="s">
        <v>81</v>
      </c>
      <c r="AX1017" s="115" t="s">
        <v>31</v>
      </c>
      <c r="AY1017" s="115" t="s">
        <v>74</v>
      </c>
      <c r="AZ1017" s="312" t="s">
        <v>172</v>
      </c>
    </row>
    <row r="1018" spans="2:66" s="115" customFormat="1" ht="22.6" customHeight="1" x14ac:dyDescent="0.35">
      <c r="B1018" s="303"/>
      <c r="C1018" s="304"/>
      <c r="D1018" s="304"/>
      <c r="E1018" s="305" t="s">
        <v>5</v>
      </c>
      <c r="F1018" s="313" t="s">
        <v>936</v>
      </c>
      <c r="G1018" s="314"/>
      <c r="H1018" s="314"/>
      <c r="I1018" s="314"/>
      <c r="J1018" s="304"/>
      <c r="K1018" s="308" t="s">
        <v>5</v>
      </c>
      <c r="L1018" s="304"/>
      <c r="M1018" s="304"/>
      <c r="N1018" s="304"/>
      <c r="O1018" s="304"/>
      <c r="P1018" s="304"/>
      <c r="Q1018" s="304"/>
      <c r="S1018" s="309"/>
      <c r="U1018" s="310"/>
      <c r="V1018" s="304"/>
      <c r="W1018" s="304"/>
      <c r="X1018" s="304"/>
      <c r="Y1018" s="304"/>
      <c r="Z1018" s="304"/>
      <c r="AA1018" s="304"/>
      <c r="AB1018" s="311"/>
      <c r="AU1018" s="312" t="s">
        <v>180</v>
      </c>
      <c r="AV1018" s="312" t="s">
        <v>86</v>
      </c>
      <c r="AW1018" s="115" t="s">
        <v>81</v>
      </c>
      <c r="AX1018" s="115" t="s">
        <v>31</v>
      </c>
      <c r="AY1018" s="115" t="s">
        <v>74</v>
      </c>
      <c r="AZ1018" s="312" t="s">
        <v>172</v>
      </c>
    </row>
    <row r="1019" spans="2:66" s="116" customFormat="1" ht="22.6" customHeight="1" x14ac:dyDescent="0.35">
      <c r="B1019" s="315"/>
      <c r="C1019" s="316"/>
      <c r="D1019" s="316"/>
      <c r="E1019" s="317" t="s">
        <v>5</v>
      </c>
      <c r="F1019" s="318" t="s">
        <v>989</v>
      </c>
      <c r="G1019" s="319"/>
      <c r="H1019" s="319"/>
      <c r="I1019" s="319"/>
      <c r="J1019" s="316"/>
      <c r="K1019" s="320">
        <v>9.7650000000000006</v>
      </c>
      <c r="L1019" s="316"/>
      <c r="M1019" s="316"/>
      <c r="N1019" s="316"/>
      <c r="O1019" s="316"/>
      <c r="P1019" s="316"/>
      <c r="Q1019" s="316"/>
      <c r="S1019" s="321"/>
      <c r="U1019" s="322"/>
      <c r="V1019" s="316"/>
      <c r="W1019" s="316"/>
      <c r="X1019" s="316"/>
      <c r="Y1019" s="316"/>
      <c r="Z1019" s="316"/>
      <c r="AA1019" s="316"/>
      <c r="AB1019" s="323"/>
      <c r="AU1019" s="324" t="s">
        <v>180</v>
      </c>
      <c r="AV1019" s="324" t="s">
        <v>86</v>
      </c>
      <c r="AW1019" s="116" t="s">
        <v>86</v>
      </c>
      <c r="AX1019" s="116" t="s">
        <v>31</v>
      </c>
      <c r="AY1019" s="116" t="s">
        <v>74</v>
      </c>
      <c r="AZ1019" s="324" t="s">
        <v>172</v>
      </c>
    </row>
    <row r="1020" spans="2:66" s="116" customFormat="1" ht="22.6" customHeight="1" x14ac:dyDescent="0.35">
      <c r="B1020" s="315"/>
      <c r="C1020" s="316"/>
      <c r="D1020" s="316"/>
      <c r="E1020" s="317" t="s">
        <v>5</v>
      </c>
      <c r="F1020" s="318" t="s">
        <v>990</v>
      </c>
      <c r="G1020" s="319"/>
      <c r="H1020" s="319"/>
      <c r="I1020" s="319"/>
      <c r="J1020" s="316"/>
      <c r="K1020" s="320">
        <v>-1.1819999999999999</v>
      </c>
      <c r="L1020" s="316"/>
      <c r="M1020" s="316"/>
      <c r="N1020" s="316"/>
      <c r="O1020" s="316"/>
      <c r="P1020" s="316"/>
      <c r="Q1020" s="316"/>
      <c r="S1020" s="321"/>
      <c r="U1020" s="322"/>
      <c r="V1020" s="316"/>
      <c r="W1020" s="316"/>
      <c r="X1020" s="316"/>
      <c r="Y1020" s="316"/>
      <c r="Z1020" s="316"/>
      <c r="AA1020" s="316"/>
      <c r="AB1020" s="323"/>
      <c r="AU1020" s="324" t="s">
        <v>180</v>
      </c>
      <c r="AV1020" s="324" t="s">
        <v>86</v>
      </c>
      <c r="AW1020" s="116" t="s">
        <v>86</v>
      </c>
      <c r="AX1020" s="116" t="s">
        <v>31</v>
      </c>
      <c r="AY1020" s="116" t="s">
        <v>74</v>
      </c>
      <c r="AZ1020" s="324" t="s">
        <v>172</v>
      </c>
    </row>
    <row r="1021" spans="2:66" s="117" customFormat="1" ht="22.6" customHeight="1" x14ac:dyDescent="0.35">
      <c r="B1021" s="325"/>
      <c r="C1021" s="326"/>
      <c r="D1021" s="326"/>
      <c r="E1021" s="327" t="s">
        <v>5</v>
      </c>
      <c r="F1021" s="328" t="s">
        <v>189</v>
      </c>
      <c r="G1021" s="329"/>
      <c r="H1021" s="329"/>
      <c r="I1021" s="329"/>
      <c r="J1021" s="326"/>
      <c r="K1021" s="330">
        <v>8.5830000000000002</v>
      </c>
      <c r="L1021" s="326"/>
      <c r="M1021" s="326"/>
      <c r="N1021" s="326"/>
      <c r="O1021" s="326"/>
      <c r="P1021" s="326"/>
      <c r="Q1021" s="326"/>
      <c r="S1021" s="331"/>
      <c r="U1021" s="332"/>
      <c r="V1021" s="326"/>
      <c r="W1021" s="326"/>
      <c r="X1021" s="326"/>
      <c r="Y1021" s="326"/>
      <c r="Z1021" s="326"/>
      <c r="AA1021" s="326"/>
      <c r="AB1021" s="333"/>
      <c r="AU1021" s="334" t="s">
        <v>180</v>
      </c>
      <c r="AV1021" s="334" t="s">
        <v>86</v>
      </c>
      <c r="AW1021" s="117" t="s">
        <v>177</v>
      </c>
      <c r="AX1021" s="117" t="s">
        <v>31</v>
      </c>
      <c r="AY1021" s="117" t="s">
        <v>81</v>
      </c>
      <c r="AZ1021" s="334" t="s">
        <v>172</v>
      </c>
    </row>
    <row r="1022" spans="2:66" s="112" customFormat="1" ht="31.6" customHeight="1" x14ac:dyDescent="0.35">
      <c r="B1022" s="187"/>
      <c r="C1022" s="288" t="s">
        <v>991</v>
      </c>
      <c r="D1022" s="288" t="s">
        <v>173</v>
      </c>
      <c r="E1022" s="289" t="s">
        <v>992</v>
      </c>
      <c r="F1022" s="290" t="s">
        <v>993</v>
      </c>
      <c r="G1022" s="290"/>
      <c r="H1022" s="290"/>
      <c r="I1022" s="290"/>
      <c r="J1022" s="291" t="s">
        <v>176</v>
      </c>
      <c r="K1022" s="292">
        <v>49.844000000000001</v>
      </c>
      <c r="L1022" s="293"/>
      <c r="M1022" s="293"/>
      <c r="N1022" s="294">
        <f>ROUND(L1022*K1022,2)</f>
        <v>0</v>
      </c>
      <c r="O1022" s="294"/>
      <c r="P1022" s="294"/>
      <c r="Q1022" s="294"/>
      <c r="R1022" s="114" t="s">
        <v>2286</v>
      </c>
      <c r="S1022" s="192"/>
      <c r="U1022" s="295" t="s">
        <v>5</v>
      </c>
      <c r="V1022" s="300" t="s">
        <v>39</v>
      </c>
      <c r="W1022" s="301">
        <v>0.28399999999999997</v>
      </c>
      <c r="X1022" s="301">
        <f>W1022*K1022</f>
        <v>14.155695999999999</v>
      </c>
      <c r="Y1022" s="301">
        <v>0</v>
      </c>
      <c r="Z1022" s="301">
        <f>Y1022*K1022</f>
        <v>0</v>
      </c>
      <c r="AA1022" s="301">
        <v>0.26100000000000001</v>
      </c>
      <c r="AB1022" s="302">
        <f>AA1022*K1022</f>
        <v>13.009284000000001</v>
      </c>
      <c r="AS1022" s="172" t="s">
        <v>177</v>
      </c>
      <c r="AU1022" s="172" t="s">
        <v>173</v>
      </c>
      <c r="AV1022" s="172" t="s">
        <v>86</v>
      </c>
      <c r="AZ1022" s="172" t="s">
        <v>172</v>
      </c>
      <c r="BF1022" s="299">
        <f>IF(V1022="základní",N1022,0)</f>
        <v>0</v>
      </c>
      <c r="BG1022" s="299">
        <f>IF(V1022="snížená",N1022,0)</f>
        <v>0</v>
      </c>
      <c r="BH1022" s="299">
        <f>IF(V1022="zákl. přenesená",N1022,0)</f>
        <v>0</v>
      </c>
      <c r="BI1022" s="299">
        <f>IF(V1022="sníž. přenesená",N1022,0)</f>
        <v>0</v>
      </c>
      <c r="BJ1022" s="299">
        <f>IF(V1022="nulová",N1022,0)</f>
        <v>0</v>
      </c>
      <c r="BK1022" s="172" t="s">
        <v>81</v>
      </c>
      <c r="BL1022" s="299">
        <f>ROUND(L1022*K1022,2)</f>
        <v>0</v>
      </c>
      <c r="BM1022" s="172" t="s">
        <v>177</v>
      </c>
      <c r="BN1022" s="172" t="s">
        <v>994</v>
      </c>
    </row>
    <row r="1023" spans="2:66" s="115" customFormat="1" ht="22.6" customHeight="1" x14ac:dyDescent="0.35">
      <c r="B1023" s="303"/>
      <c r="C1023" s="304"/>
      <c r="D1023" s="304"/>
      <c r="E1023" s="305" t="s">
        <v>5</v>
      </c>
      <c r="F1023" s="306" t="s">
        <v>179</v>
      </c>
      <c r="G1023" s="307"/>
      <c r="H1023" s="307"/>
      <c r="I1023" s="307"/>
      <c r="J1023" s="304"/>
      <c r="K1023" s="308" t="s">
        <v>5</v>
      </c>
      <c r="L1023" s="304"/>
      <c r="M1023" s="304"/>
      <c r="N1023" s="304"/>
      <c r="O1023" s="304"/>
      <c r="P1023" s="304"/>
      <c r="Q1023" s="304"/>
      <c r="S1023" s="309"/>
      <c r="U1023" s="310"/>
      <c r="V1023" s="304"/>
      <c r="W1023" s="304"/>
      <c r="X1023" s="304"/>
      <c r="Y1023" s="304"/>
      <c r="Z1023" s="304"/>
      <c r="AA1023" s="304"/>
      <c r="AB1023" s="311"/>
      <c r="AU1023" s="312" t="s">
        <v>180</v>
      </c>
      <c r="AV1023" s="312" t="s">
        <v>86</v>
      </c>
      <c r="AW1023" s="115" t="s">
        <v>81</v>
      </c>
      <c r="AX1023" s="115" t="s">
        <v>31</v>
      </c>
      <c r="AY1023" s="115" t="s">
        <v>74</v>
      </c>
      <c r="AZ1023" s="312" t="s">
        <v>172</v>
      </c>
    </row>
    <row r="1024" spans="2:66" s="115" customFormat="1" ht="22.6" customHeight="1" x14ac:dyDescent="0.35">
      <c r="B1024" s="303"/>
      <c r="C1024" s="304"/>
      <c r="D1024" s="304"/>
      <c r="E1024" s="305" t="s">
        <v>5</v>
      </c>
      <c r="F1024" s="313" t="s">
        <v>936</v>
      </c>
      <c r="G1024" s="314"/>
      <c r="H1024" s="314"/>
      <c r="I1024" s="314"/>
      <c r="J1024" s="304"/>
      <c r="K1024" s="308" t="s">
        <v>5</v>
      </c>
      <c r="L1024" s="304"/>
      <c r="M1024" s="304"/>
      <c r="N1024" s="304"/>
      <c r="O1024" s="304"/>
      <c r="P1024" s="304"/>
      <c r="Q1024" s="304"/>
      <c r="S1024" s="309"/>
      <c r="U1024" s="310"/>
      <c r="V1024" s="304"/>
      <c r="W1024" s="304"/>
      <c r="X1024" s="304"/>
      <c r="Y1024" s="304"/>
      <c r="Z1024" s="304"/>
      <c r="AA1024" s="304"/>
      <c r="AB1024" s="311"/>
      <c r="AU1024" s="312" t="s">
        <v>180</v>
      </c>
      <c r="AV1024" s="312" t="s">
        <v>86</v>
      </c>
      <c r="AW1024" s="115" t="s">
        <v>81</v>
      </c>
      <c r="AX1024" s="115" t="s">
        <v>31</v>
      </c>
      <c r="AY1024" s="115" t="s">
        <v>74</v>
      </c>
      <c r="AZ1024" s="312" t="s">
        <v>172</v>
      </c>
    </row>
    <row r="1025" spans="2:66" s="116" customFormat="1" ht="22.6" customHeight="1" x14ac:dyDescent="0.35">
      <c r="B1025" s="315"/>
      <c r="C1025" s="316"/>
      <c r="D1025" s="316"/>
      <c r="E1025" s="317" t="s">
        <v>5</v>
      </c>
      <c r="F1025" s="318" t="s">
        <v>995</v>
      </c>
      <c r="G1025" s="319"/>
      <c r="H1025" s="319"/>
      <c r="I1025" s="319"/>
      <c r="J1025" s="316"/>
      <c r="K1025" s="320">
        <v>7.3630000000000004</v>
      </c>
      <c r="L1025" s="316"/>
      <c r="M1025" s="316"/>
      <c r="N1025" s="316"/>
      <c r="O1025" s="316"/>
      <c r="P1025" s="316"/>
      <c r="Q1025" s="316"/>
      <c r="S1025" s="321"/>
      <c r="U1025" s="322"/>
      <c r="V1025" s="316"/>
      <c r="W1025" s="316"/>
      <c r="X1025" s="316"/>
      <c r="Y1025" s="316"/>
      <c r="Z1025" s="316"/>
      <c r="AA1025" s="316"/>
      <c r="AB1025" s="323"/>
      <c r="AU1025" s="324" t="s">
        <v>180</v>
      </c>
      <c r="AV1025" s="324" t="s">
        <v>86</v>
      </c>
      <c r="AW1025" s="116" t="s">
        <v>86</v>
      </c>
      <c r="AX1025" s="116" t="s">
        <v>31</v>
      </c>
      <c r="AY1025" s="116" t="s">
        <v>74</v>
      </c>
      <c r="AZ1025" s="324" t="s">
        <v>172</v>
      </c>
    </row>
    <row r="1026" spans="2:66" s="116" customFormat="1" ht="22.6" customHeight="1" x14ac:dyDescent="0.35">
      <c r="B1026" s="315"/>
      <c r="C1026" s="316"/>
      <c r="D1026" s="316"/>
      <c r="E1026" s="317" t="s">
        <v>5</v>
      </c>
      <c r="F1026" s="318" t="s">
        <v>631</v>
      </c>
      <c r="G1026" s="319"/>
      <c r="H1026" s="319"/>
      <c r="I1026" s="319"/>
      <c r="J1026" s="316"/>
      <c r="K1026" s="320">
        <v>-1.5760000000000001</v>
      </c>
      <c r="L1026" s="316"/>
      <c r="M1026" s="316"/>
      <c r="N1026" s="316"/>
      <c r="O1026" s="316"/>
      <c r="P1026" s="316"/>
      <c r="Q1026" s="316"/>
      <c r="S1026" s="321"/>
      <c r="U1026" s="322"/>
      <c r="V1026" s="316"/>
      <c r="W1026" s="316"/>
      <c r="X1026" s="316"/>
      <c r="Y1026" s="316"/>
      <c r="Z1026" s="316"/>
      <c r="AA1026" s="316"/>
      <c r="AB1026" s="323"/>
      <c r="AU1026" s="324" t="s">
        <v>180</v>
      </c>
      <c r="AV1026" s="324" t="s">
        <v>86</v>
      </c>
      <c r="AW1026" s="116" t="s">
        <v>86</v>
      </c>
      <c r="AX1026" s="116" t="s">
        <v>31</v>
      </c>
      <c r="AY1026" s="116" t="s">
        <v>74</v>
      </c>
      <c r="AZ1026" s="324" t="s">
        <v>172</v>
      </c>
    </row>
    <row r="1027" spans="2:66" s="116" customFormat="1" ht="22.6" customHeight="1" x14ac:dyDescent="0.35">
      <c r="B1027" s="315"/>
      <c r="C1027" s="316"/>
      <c r="D1027" s="316"/>
      <c r="E1027" s="317" t="s">
        <v>5</v>
      </c>
      <c r="F1027" s="318" t="s">
        <v>996</v>
      </c>
      <c r="G1027" s="319"/>
      <c r="H1027" s="319"/>
      <c r="I1027" s="319"/>
      <c r="J1027" s="316"/>
      <c r="K1027" s="320">
        <v>20.864999999999998</v>
      </c>
      <c r="L1027" s="316"/>
      <c r="M1027" s="316"/>
      <c r="N1027" s="316"/>
      <c r="O1027" s="316"/>
      <c r="P1027" s="316"/>
      <c r="Q1027" s="316"/>
      <c r="S1027" s="321"/>
      <c r="U1027" s="322"/>
      <c r="V1027" s="316"/>
      <c r="W1027" s="316"/>
      <c r="X1027" s="316"/>
      <c r="Y1027" s="316"/>
      <c r="Z1027" s="316"/>
      <c r="AA1027" s="316"/>
      <c r="AB1027" s="323"/>
      <c r="AU1027" s="324" t="s">
        <v>180</v>
      </c>
      <c r="AV1027" s="324" t="s">
        <v>86</v>
      </c>
      <c r="AW1027" s="116" t="s">
        <v>86</v>
      </c>
      <c r="AX1027" s="116" t="s">
        <v>31</v>
      </c>
      <c r="AY1027" s="116" t="s">
        <v>74</v>
      </c>
      <c r="AZ1027" s="324" t="s">
        <v>172</v>
      </c>
    </row>
    <row r="1028" spans="2:66" s="116" customFormat="1" ht="22.6" customHeight="1" x14ac:dyDescent="0.35">
      <c r="B1028" s="315"/>
      <c r="C1028" s="316"/>
      <c r="D1028" s="316"/>
      <c r="E1028" s="317" t="s">
        <v>5</v>
      </c>
      <c r="F1028" s="318" t="s">
        <v>624</v>
      </c>
      <c r="G1028" s="319"/>
      <c r="H1028" s="319"/>
      <c r="I1028" s="319"/>
      <c r="J1028" s="316"/>
      <c r="K1028" s="320">
        <v>-1.7729999999999999</v>
      </c>
      <c r="L1028" s="316"/>
      <c r="M1028" s="316"/>
      <c r="N1028" s="316"/>
      <c r="O1028" s="316"/>
      <c r="P1028" s="316"/>
      <c r="Q1028" s="316"/>
      <c r="S1028" s="321"/>
      <c r="U1028" s="322"/>
      <c r="V1028" s="316"/>
      <c r="W1028" s="316"/>
      <c r="X1028" s="316"/>
      <c r="Y1028" s="316"/>
      <c r="Z1028" s="316"/>
      <c r="AA1028" s="316"/>
      <c r="AB1028" s="323"/>
      <c r="AU1028" s="324" t="s">
        <v>180</v>
      </c>
      <c r="AV1028" s="324" t="s">
        <v>86</v>
      </c>
      <c r="AW1028" s="116" t="s">
        <v>86</v>
      </c>
      <c r="AX1028" s="116" t="s">
        <v>31</v>
      </c>
      <c r="AY1028" s="116" t="s">
        <v>74</v>
      </c>
      <c r="AZ1028" s="324" t="s">
        <v>172</v>
      </c>
    </row>
    <row r="1029" spans="2:66" s="116" customFormat="1" ht="22.6" customHeight="1" x14ac:dyDescent="0.35">
      <c r="B1029" s="315"/>
      <c r="C1029" s="316"/>
      <c r="D1029" s="316"/>
      <c r="E1029" s="317" t="s">
        <v>5</v>
      </c>
      <c r="F1029" s="318" t="s">
        <v>997</v>
      </c>
      <c r="G1029" s="319"/>
      <c r="H1029" s="319"/>
      <c r="I1029" s="319"/>
      <c r="J1029" s="316"/>
      <c r="K1029" s="320">
        <v>10.54</v>
      </c>
      <c r="L1029" s="316"/>
      <c r="M1029" s="316"/>
      <c r="N1029" s="316"/>
      <c r="O1029" s="316"/>
      <c r="P1029" s="316"/>
      <c r="Q1029" s="316"/>
      <c r="S1029" s="321"/>
      <c r="U1029" s="322"/>
      <c r="V1029" s="316"/>
      <c r="W1029" s="316"/>
      <c r="X1029" s="316"/>
      <c r="Y1029" s="316"/>
      <c r="Z1029" s="316"/>
      <c r="AA1029" s="316"/>
      <c r="AB1029" s="323"/>
      <c r="AU1029" s="324" t="s">
        <v>180</v>
      </c>
      <c r="AV1029" s="324" t="s">
        <v>86</v>
      </c>
      <c r="AW1029" s="116" t="s">
        <v>86</v>
      </c>
      <c r="AX1029" s="116" t="s">
        <v>31</v>
      </c>
      <c r="AY1029" s="116" t="s">
        <v>74</v>
      </c>
      <c r="AZ1029" s="324" t="s">
        <v>172</v>
      </c>
    </row>
    <row r="1030" spans="2:66" s="116" customFormat="1" ht="22.6" customHeight="1" x14ac:dyDescent="0.35">
      <c r="B1030" s="315"/>
      <c r="C1030" s="316"/>
      <c r="D1030" s="316"/>
      <c r="E1030" s="317" t="s">
        <v>5</v>
      </c>
      <c r="F1030" s="318" t="s">
        <v>998</v>
      </c>
      <c r="G1030" s="319"/>
      <c r="H1030" s="319"/>
      <c r="I1030" s="319"/>
      <c r="J1030" s="316"/>
      <c r="K1030" s="320">
        <v>9.1449999999999996</v>
      </c>
      <c r="L1030" s="316"/>
      <c r="M1030" s="316"/>
      <c r="N1030" s="316"/>
      <c r="O1030" s="316"/>
      <c r="P1030" s="316"/>
      <c r="Q1030" s="316"/>
      <c r="S1030" s="321"/>
      <c r="U1030" s="322"/>
      <c r="V1030" s="316"/>
      <c r="W1030" s="316"/>
      <c r="X1030" s="316"/>
      <c r="Y1030" s="316"/>
      <c r="Z1030" s="316"/>
      <c r="AA1030" s="316"/>
      <c r="AB1030" s="323"/>
      <c r="AU1030" s="324" t="s">
        <v>180</v>
      </c>
      <c r="AV1030" s="324" t="s">
        <v>86</v>
      </c>
      <c r="AW1030" s="116" t="s">
        <v>86</v>
      </c>
      <c r="AX1030" s="116" t="s">
        <v>31</v>
      </c>
      <c r="AY1030" s="116" t="s">
        <v>74</v>
      </c>
      <c r="AZ1030" s="324" t="s">
        <v>172</v>
      </c>
    </row>
    <row r="1031" spans="2:66" s="116" customFormat="1" ht="22.6" customHeight="1" x14ac:dyDescent="0.35">
      <c r="B1031" s="315"/>
      <c r="C1031" s="316"/>
      <c r="D1031" s="316"/>
      <c r="E1031" s="317" t="s">
        <v>5</v>
      </c>
      <c r="F1031" s="318" t="s">
        <v>631</v>
      </c>
      <c r="G1031" s="319"/>
      <c r="H1031" s="319"/>
      <c r="I1031" s="319"/>
      <c r="J1031" s="316"/>
      <c r="K1031" s="320">
        <v>-1.5760000000000001</v>
      </c>
      <c r="L1031" s="316"/>
      <c r="M1031" s="316"/>
      <c r="N1031" s="316"/>
      <c r="O1031" s="316"/>
      <c r="P1031" s="316"/>
      <c r="Q1031" s="316"/>
      <c r="S1031" s="321"/>
      <c r="U1031" s="322"/>
      <c r="V1031" s="316"/>
      <c r="W1031" s="316"/>
      <c r="X1031" s="316"/>
      <c r="Y1031" s="316"/>
      <c r="Z1031" s="316"/>
      <c r="AA1031" s="316"/>
      <c r="AB1031" s="323"/>
      <c r="AU1031" s="324" t="s">
        <v>180</v>
      </c>
      <c r="AV1031" s="324" t="s">
        <v>86</v>
      </c>
      <c r="AW1031" s="116" t="s">
        <v>86</v>
      </c>
      <c r="AX1031" s="116" t="s">
        <v>31</v>
      </c>
      <c r="AY1031" s="116" t="s">
        <v>74</v>
      </c>
      <c r="AZ1031" s="324" t="s">
        <v>172</v>
      </c>
    </row>
    <row r="1032" spans="2:66" s="116" customFormat="1" ht="22.6" customHeight="1" x14ac:dyDescent="0.35">
      <c r="B1032" s="315"/>
      <c r="C1032" s="316"/>
      <c r="D1032" s="316"/>
      <c r="E1032" s="317" t="s">
        <v>5</v>
      </c>
      <c r="F1032" s="318" t="s">
        <v>999</v>
      </c>
      <c r="G1032" s="319"/>
      <c r="H1032" s="319"/>
      <c r="I1032" s="319"/>
      <c r="J1032" s="316"/>
      <c r="K1032" s="320">
        <v>8.4320000000000004</v>
      </c>
      <c r="L1032" s="316"/>
      <c r="M1032" s="316"/>
      <c r="N1032" s="316"/>
      <c r="O1032" s="316"/>
      <c r="P1032" s="316"/>
      <c r="Q1032" s="316"/>
      <c r="S1032" s="321"/>
      <c r="U1032" s="322"/>
      <c r="V1032" s="316"/>
      <c r="W1032" s="316"/>
      <c r="X1032" s="316"/>
      <c r="Y1032" s="316"/>
      <c r="Z1032" s="316"/>
      <c r="AA1032" s="316"/>
      <c r="AB1032" s="323"/>
      <c r="AU1032" s="324" t="s">
        <v>180</v>
      </c>
      <c r="AV1032" s="324" t="s">
        <v>86</v>
      </c>
      <c r="AW1032" s="116" t="s">
        <v>86</v>
      </c>
      <c r="AX1032" s="116" t="s">
        <v>31</v>
      </c>
      <c r="AY1032" s="116" t="s">
        <v>74</v>
      </c>
      <c r="AZ1032" s="324" t="s">
        <v>172</v>
      </c>
    </row>
    <row r="1033" spans="2:66" s="116" customFormat="1" ht="22.6" customHeight="1" x14ac:dyDescent="0.35">
      <c r="B1033" s="315"/>
      <c r="C1033" s="316"/>
      <c r="D1033" s="316"/>
      <c r="E1033" s="317" t="s">
        <v>5</v>
      </c>
      <c r="F1033" s="318" t="s">
        <v>631</v>
      </c>
      <c r="G1033" s="319"/>
      <c r="H1033" s="319"/>
      <c r="I1033" s="319"/>
      <c r="J1033" s="316"/>
      <c r="K1033" s="320">
        <v>-1.5760000000000001</v>
      </c>
      <c r="L1033" s="316"/>
      <c r="M1033" s="316"/>
      <c r="N1033" s="316"/>
      <c r="O1033" s="316"/>
      <c r="P1033" s="316"/>
      <c r="Q1033" s="316"/>
      <c r="S1033" s="321"/>
      <c r="U1033" s="322"/>
      <c r="V1033" s="316"/>
      <c r="W1033" s="316"/>
      <c r="X1033" s="316"/>
      <c r="Y1033" s="316"/>
      <c r="Z1033" s="316"/>
      <c r="AA1033" s="316"/>
      <c r="AB1033" s="323"/>
      <c r="AU1033" s="324" t="s">
        <v>180</v>
      </c>
      <c r="AV1033" s="324" t="s">
        <v>86</v>
      </c>
      <c r="AW1033" s="116" t="s">
        <v>86</v>
      </c>
      <c r="AX1033" s="116" t="s">
        <v>31</v>
      </c>
      <c r="AY1033" s="116" t="s">
        <v>74</v>
      </c>
      <c r="AZ1033" s="324" t="s">
        <v>172</v>
      </c>
    </row>
    <row r="1034" spans="2:66" s="117" customFormat="1" ht="22.6" customHeight="1" x14ac:dyDescent="0.35">
      <c r="B1034" s="325"/>
      <c r="C1034" s="326"/>
      <c r="D1034" s="326"/>
      <c r="E1034" s="327" t="s">
        <v>5</v>
      </c>
      <c r="F1034" s="328" t="s">
        <v>189</v>
      </c>
      <c r="G1034" s="329"/>
      <c r="H1034" s="329"/>
      <c r="I1034" s="329"/>
      <c r="J1034" s="326"/>
      <c r="K1034" s="330">
        <v>49.844000000000001</v>
      </c>
      <c r="L1034" s="326"/>
      <c r="M1034" s="326"/>
      <c r="N1034" s="326"/>
      <c r="O1034" s="326"/>
      <c r="P1034" s="326"/>
      <c r="Q1034" s="326"/>
      <c r="S1034" s="331"/>
      <c r="U1034" s="332"/>
      <c r="V1034" s="326"/>
      <c r="W1034" s="326"/>
      <c r="X1034" s="326"/>
      <c r="Y1034" s="326"/>
      <c r="Z1034" s="326"/>
      <c r="AA1034" s="326"/>
      <c r="AB1034" s="333"/>
      <c r="AU1034" s="334" t="s">
        <v>180</v>
      </c>
      <c r="AV1034" s="334" t="s">
        <v>86</v>
      </c>
      <c r="AW1034" s="117" t="s">
        <v>177</v>
      </c>
      <c r="AX1034" s="117" t="s">
        <v>31</v>
      </c>
      <c r="AY1034" s="117" t="s">
        <v>81</v>
      </c>
      <c r="AZ1034" s="334" t="s">
        <v>172</v>
      </c>
    </row>
    <row r="1035" spans="2:66" s="112" customFormat="1" ht="31.6" customHeight="1" x14ac:dyDescent="0.35">
      <c r="B1035" s="187"/>
      <c r="C1035" s="288" t="s">
        <v>1000</v>
      </c>
      <c r="D1035" s="288" t="s">
        <v>173</v>
      </c>
      <c r="E1035" s="289" t="s">
        <v>1001</v>
      </c>
      <c r="F1035" s="290" t="s">
        <v>1002</v>
      </c>
      <c r="G1035" s="290"/>
      <c r="H1035" s="290"/>
      <c r="I1035" s="290"/>
      <c r="J1035" s="291" t="s">
        <v>198</v>
      </c>
      <c r="K1035" s="292">
        <v>1.9890000000000001</v>
      </c>
      <c r="L1035" s="293"/>
      <c r="M1035" s="293"/>
      <c r="N1035" s="294">
        <f>ROUND(L1035*K1035,2)</f>
        <v>0</v>
      </c>
      <c r="O1035" s="294"/>
      <c r="P1035" s="294"/>
      <c r="Q1035" s="294"/>
      <c r="R1035" s="114" t="s">
        <v>2286</v>
      </c>
      <c r="S1035" s="192"/>
      <c r="U1035" s="295" t="s">
        <v>5</v>
      </c>
      <c r="V1035" s="300" t="s">
        <v>39</v>
      </c>
      <c r="W1035" s="301">
        <v>1.52</v>
      </c>
      <c r="X1035" s="301">
        <f>W1035*K1035</f>
        <v>3.0232800000000002</v>
      </c>
      <c r="Y1035" s="301">
        <v>0</v>
      </c>
      <c r="Z1035" s="301">
        <f>Y1035*K1035</f>
        <v>0</v>
      </c>
      <c r="AA1035" s="301">
        <v>1.8</v>
      </c>
      <c r="AB1035" s="302">
        <f>AA1035*K1035</f>
        <v>3.5802</v>
      </c>
      <c r="AS1035" s="172" t="s">
        <v>177</v>
      </c>
      <c r="AU1035" s="172" t="s">
        <v>173</v>
      </c>
      <c r="AV1035" s="172" t="s">
        <v>86</v>
      </c>
      <c r="AZ1035" s="172" t="s">
        <v>172</v>
      </c>
      <c r="BF1035" s="299">
        <f>IF(V1035="základní",N1035,0)</f>
        <v>0</v>
      </c>
      <c r="BG1035" s="299">
        <f>IF(V1035="snížená",N1035,0)</f>
        <v>0</v>
      </c>
      <c r="BH1035" s="299">
        <f>IF(V1035="zákl. přenesená",N1035,0)</f>
        <v>0</v>
      </c>
      <c r="BI1035" s="299">
        <f>IF(V1035="sníž. přenesená",N1035,0)</f>
        <v>0</v>
      </c>
      <c r="BJ1035" s="299">
        <f>IF(V1035="nulová",N1035,0)</f>
        <v>0</v>
      </c>
      <c r="BK1035" s="172" t="s">
        <v>81</v>
      </c>
      <c r="BL1035" s="299">
        <f>ROUND(L1035*K1035,2)</f>
        <v>0</v>
      </c>
      <c r="BM1035" s="172" t="s">
        <v>177</v>
      </c>
      <c r="BN1035" s="172" t="s">
        <v>1003</v>
      </c>
    </row>
    <row r="1036" spans="2:66" s="115" customFormat="1" ht="22.6" customHeight="1" x14ac:dyDescent="0.35">
      <c r="B1036" s="303"/>
      <c r="C1036" s="304"/>
      <c r="D1036" s="304"/>
      <c r="E1036" s="305" t="s">
        <v>5</v>
      </c>
      <c r="F1036" s="306" t="s">
        <v>179</v>
      </c>
      <c r="G1036" s="307"/>
      <c r="H1036" s="307"/>
      <c r="I1036" s="307"/>
      <c r="J1036" s="304"/>
      <c r="K1036" s="308" t="s">
        <v>5</v>
      </c>
      <c r="L1036" s="304"/>
      <c r="M1036" s="304"/>
      <c r="N1036" s="304"/>
      <c r="O1036" s="304"/>
      <c r="P1036" s="304"/>
      <c r="Q1036" s="304"/>
      <c r="S1036" s="309"/>
      <c r="U1036" s="310"/>
      <c r="V1036" s="304"/>
      <c r="W1036" s="304"/>
      <c r="X1036" s="304"/>
      <c r="Y1036" s="304"/>
      <c r="Z1036" s="304"/>
      <c r="AA1036" s="304"/>
      <c r="AB1036" s="311"/>
      <c r="AU1036" s="312" t="s">
        <v>180</v>
      </c>
      <c r="AV1036" s="312" t="s">
        <v>86</v>
      </c>
      <c r="AW1036" s="115" t="s">
        <v>81</v>
      </c>
      <c r="AX1036" s="115" t="s">
        <v>31</v>
      </c>
      <c r="AY1036" s="115" t="s">
        <v>74</v>
      </c>
      <c r="AZ1036" s="312" t="s">
        <v>172</v>
      </c>
    </row>
    <row r="1037" spans="2:66" s="115" customFormat="1" ht="22.6" customHeight="1" x14ac:dyDescent="0.35">
      <c r="B1037" s="303"/>
      <c r="C1037" s="304"/>
      <c r="D1037" s="304"/>
      <c r="E1037" s="305" t="s">
        <v>5</v>
      </c>
      <c r="F1037" s="313" t="s">
        <v>366</v>
      </c>
      <c r="G1037" s="314"/>
      <c r="H1037" s="314"/>
      <c r="I1037" s="314"/>
      <c r="J1037" s="304"/>
      <c r="K1037" s="308" t="s">
        <v>5</v>
      </c>
      <c r="L1037" s="304"/>
      <c r="M1037" s="304"/>
      <c r="N1037" s="304"/>
      <c r="O1037" s="304"/>
      <c r="P1037" s="304"/>
      <c r="Q1037" s="304"/>
      <c r="S1037" s="309"/>
      <c r="U1037" s="310"/>
      <c r="V1037" s="304"/>
      <c r="W1037" s="304"/>
      <c r="X1037" s="304"/>
      <c r="Y1037" s="304"/>
      <c r="Z1037" s="304"/>
      <c r="AA1037" s="304"/>
      <c r="AB1037" s="311"/>
      <c r="AU1037" s="312" t="s">
        <v>180</v>
      </c>
      <c r="AV1037" s="312" t="s">
        <v>86</v>
      </c>
      <c r="AW1037" s="115" t="s">
        <v>81</v>
      </c>
      <c r="AX1037" s="115" t="s">
        <v>31</v>
      </c>
      <c r="AY1037" s="115" t="s">
        <v>74</v>
      </c>
      <c r="AZ1037" s="312" t="s">
        <v>172</v>
      </c>
    </row>
    <row r="1038" spans="2:66" s="116" customFormat="1" ht="22.6" customHeight="1" x14ac:dyDescent="0.35">
      <c r="B1038" s="315"/>
      <c r="C1038" s="316"/>
      <c r="D1038" s="316"/>
      <c r="E1038" s="317" t="s">
        <v>5</v>
      </c>
      <c r="F1038" s="318" t="s">
        <v>1004</v>
      </c>
      <c r="G1038" s="319"/>
      <c r="H1038" s="319"/>
      <c r="I1038" s="319"/>
      <c r="J1038" s="316"/>
      <c r="K1038" s="320">
        <v>1.9890000000000001</v>
      </c>
      <c r="L1038" s="316"/>
      <c r="M1038" s="316"/>
      <c r="N1038" s="316"/>
      <c r="O1038" s="316"/>
      <c r="P1038" s="316"/>
      <c r="Q1038" s="316"/>
      <c r="S1038" s="321"/>
      <c r="U1038" s="322"/>
      <c r="V1038" s="316"/>
      <c r="W1038" s="316"/>
      <c r="X1038" s="316"/>
      <c r="Y1038" s="316"/>
      <c r="Z1038" s="316"/>
      <c r="AA1038" s="316"/>
      <c r="AB1038" s="323"/>
      <c r="AU1038" s="324" t="s">
        <v>180</v>
      </c>
      <c r="AV1038" s="324" t="s">
        <v>86</v>
      </c>
      <c r="AW1038" s="116" t="s">
        <v>86</v>
      </c>
      <c r="AX1038" s="116" t="s">
        <v>31</v>
      </c>
      <c r="AY1038" s="116" t="s">
        <v>81</v>
      </c>
      <c r="AZ1038" s="324" t="s">
        <v>172</v>
      </c>
    </row>
    <row r="1039" spans="2:66" s="112" customFormat="1" ht="44.2" customHeight="1" x14ac:dyDescent="0.35">
      <c r="B1039" s="187"/>
      <c r="C1039" s="288" t="s">
        <v>1005</v>
      </c>
      <c r="D1039" s="288" t="s">
        <v>173</v>
      </c>
      <c r="E1039" s="289" t="s">
        <v>1006</v>
      </c>
      <c r="F1039" s="290" t="s">
        <v>1007</v>
      </c>
      <c r="G1039" s="290"/>
      <c r="H1039" s="290"/>
      <c r="I1039" s="290"/>
      <c r="J1039" s="291" t="s">
        <v>198</v>
      </c>
      <c r="K1039" s="292">
        <v>0.34200000000000003</v>
      </c>
      <c r="L1039" s="293"/>
      <c r="M1039" s="293"/>
      <c r="N1039" s="294">
        <f>ROUND(L1039*K1039,2)</f>
        <v>0</v>
      </c>
      <c r="O1039" s="294"/>
      <c r="P1039" s="294"/>
      <c r="Q1039" s="294"/>
      <c r="R1039" s="114" t="s">
        <v>2286</v>
      </c>
      <c r="S1039" s="192"/>
      <c r="U1039" s="295" t="s">
        <v>5</v>
      </c>
      <c r="V1039" s="300" t="s">
        <v>39</v>
      </c>
      <c r="W1039" s="301">
        <v>12.56</v>
      </c>
      <c r="X1039" s="301">
        <f>W1039*K1039</f>
        <v>4.2955200000000007</v>
      </c>
      <c r="Y1039" s="301">
        <v>0</v>
      </c>
      <c r="Z1039" s="301">
        <f>Y1039*K1039</f>
        <v>0</v>
      </c>
      <c r="AA1039" s="301">
        <v>2.2000000000000002</v>
      </c>
      <c r="AB1039" s="302">
        <f>AA1039*K1039</f>
        <v>0.75240000000000007</v>
      </c>
      <c r="AS1039" s="172" t="s">
        <v>177</v>
      </c>
      <c r="AU1039" s="172" t="s">
        <v>173</v>
      </c>
      <c r="AV1039" s="172" t="s">
        <v>86</v>
      </c>
      <c r="AZ1039" s="172" t="s">
        <v>172</v>
      </c>
      <c r="BF1039" s="299">
        <f>IF(V1039="základní",N1039,0)</f>
        <v>0</v>
      </c>
      <c r="BG1039" s="299">
        <f>IF(V1039="snížená",N1039,0)</f>
        <v>0</v>
      </c>
      <c r="BH1039" s="299">
        <f>IF(V1039="zákl. přenesená",N1039,0)</f>
        <v>0</v>
      </c>
      <c r="BI1039" s="299">
        <f>IF(V1039="sníž. přenesená",N1039,0)</f>
        <v>0</v>
      </c>
      <c r="BJ1039" s="299">
        <f>IF(V1039="nulová",N1039,0)</f>
        <v>0</v>
      </c>
      <c r="BK1039" s="172" t="s">
        <v>81</v>
      </c>
      <c r="BL1039" s="299">
        <f>ROUND(L1039*K1039,2)</f>
        <v>0</v>
      </c>
      <c r="BM1039" s="172" t="s">
        <v>177</v>
      </c>
      <c r="BN1039" s="172" t="s">
        <v>1008</v>
      </c>
    </row>
    <row r="1040" spans="2:66" s="115" customFormat="1" ht="22.6" customHeight="1" x14ac:dyDescent="0.35">
      <c r="B1040" s="303"/>
      <c r="C1040" s="304"/>
      <c r="D1040" s="304"/>
      <c r="E1040" s="305" t="s">
        <v>5</v>
      </c>
      <c r="F1040" s="306" t="s">
        <v>235</v>
      </c>
      <c r="G1040" s="307"/>
      <c r="H1040" s="307"/>
      <c r="I1040" s="307"/>
      <c r="J1040" s="304"/>
      <c r="K1040" s="308" t="s">
        <v>5</v>
      </c>
      <c r="L1040" s="304"/>
      <c r="M1040" s="304"/>
      <c r="N1040" s="304"/>
      <c r="O1040" s="304"/>
      <c r="P1040" s="304"/>
      <c r="Q1040" s="304"/>
      <c r="S1040" s="309"/>
      <c r="U1040" s="310"/>
      <c r="V1040" s="304"/>
      <c r="W1040" s="304"/>
      <c r="X1040" s="304"/>
      <c r="Y1040" s="304"/>
      <c r="Z1040" s="304"/>
      <c r="AA1040" s="304"/>
      <c r="AB1040" s="311"/>
      <c r="AU1040" s="312" t="s">
        <v>180</v>
      </c>
      <c r="AV1040" s="312" t="s">
        <v>86</v>
      </c>
      <c r="AW1040" s="115" t="s">
        <v>81</v>
      </c>
      <c r="AX1040" s="115" t="s">
        <v>31</v>
      </c>
      <c r="AY1040" s="115" t="s">
        <v>74</v>
      </c>
      <c r="AZ1040" s="312" t="s">
        <v>172</v>
      </c>
    </row>
    <row r="1041" spans="2:66" s="115" customFormat="1" ht="22.6" customHeight="1" x14ac:dyDescent="0.35">
      <c r="B1041" s="303"/>
      <c r="C1041" s="304"/>
      <c r="D1041" s="304"/>
      <c r="E1041" s="305" t="s">
        <v>5</v>
      </c>
      <c r="F1041" s="313" t="s">
        <v>935</v>
      </c>
      <c r="G1041" s="314"/>
      <c r="H1041" s="314"/>
      <c r="I1041" s="314"/>
      <c r="J1041" s="304"/>
      <c r="K1041" s="308" t="s">
        <v>5</v>
      </c>
      <c r="L1041" s="304"/>
      <c r="M1041" s="304"/>
      <c r="N1041" s="304"/>
      <c r="O1041" s="304"/>
      <c r="P1041" s="304"/>
      <c r="Q1041" s="304"/>
      <c r="S1041" s="309"/>
      <c r="U1041" s="310"/>
      <c r="V1041" s="304"/>
      <c r="W1041" s="304"/>
      <c r="X1041" s="304"/>
      <c r="Y1041" s="304"/>
      <c r="Z1041" s="304"/>
      <c r="AA1041" s="304"/>
      <c r="AB1041" s="311"/>
      <c r="AU1041" s="312" t="s">
        <v>180</v>
      </c>
      <c r="AV1041" s="312" t="s">
        <v>86</v>
      </c>
      <c r="AW1041" s="115" t="s">
        <v>81</v>
      </c>
      <c r="AX1041" s="115" t="s">
        <v>31</v>
      </c>
      <c r="AY1041" s="115" t="s">
        <v>74</v>
      </c>
      <c r="AZ1041" s="312" t="s">
        <v>172</v>
      </c>
    </row>
    <row r="1042" spans="2:66" s="115" customFormat="1" ht="22.6" customHeight="1" x14ac:dyDescent="0.35">
      <c r="B1042" s="303"/>
      <c r="C1042" s="304"/>
      <c r="D1042" s="304"/>
      <c r="E1042" s="305" t="s">
        <v>5</v>
      </c>
      <c r="F1042" s="313" t="s">
        <v>936</v>
      </c>
      <c r="G1042" s="314"/>
      <c r="H1042" s="314"/>
      <c r="I1042" s="314"/>
      <c r="J1042" s="304"/>
      <c r="K1042" s="308" t="s">
        <v>5</v>
      </c>
      <c r="L1042" s="304"/>
      <c r="M1042" s="304"/>
      <c r="N1042" s="304"/>
      <c r="O1042" s="304"/>
      <c r="P1042" s="304"/>
      <c r="Q1042" s="304"/>
      <c r="S1042" s="309"/>
      <c r="U1042" s="310"/>
      <c r="V1042" s="304"/>
      <c r="W1042" s="304"/>
      <c r="X1042" s="304"/>
      <c r="Y1042" s="304"/>
      <c r="Z1042" s="304"/>
      <c r="AA1042" s="304"/>
      <c r="AB1042" s="311"/>
      <c r="AU1042" s="312" t="s">
        <v>180</v>
      </c>
      <c r="AV1042" s="312" t="s">
        <v>86</v>
      </c>
      <c r="AW1042" s="115" t="s">
        <v>81</v>
      </c>
      <c r="AX1042" s="115" t="s">
        <v>31</v>
      </c>
      <c r="AY1042" s="115" t="s">
        <v>74</v>
      </c>
      <c r="AZ1042" s="312" t="s">
        <v>172</v>
      </c>
    </row>
    <row r="1043" spans="2:66" s="116" customFormat="1" ht="31.6" customHeight="1" x14ac:dyDescent="0.35">
      <c r="B1043" s="315"/>
      <c r="C1043" s="316"/>
      <c r="D1043" s="316"/>
      <c r="E1043" s="317" t="s">
        <v>5</v>
      </c>
      <c r="F1043" s="318" t="s">
        <v>1009</v>
      </c>
      <c r="G1043" s="319"/>
      <c r="H1043" s="319"/>
      <c r="I1043" s="319"/>
      <c r="J1043" s="316"/>
      <c r="K1043" s="320">
        <v>2.9000000000000001E-2</v>
      </c>
      <c r="L1043" s="316"/>
      <c r="M1043" s="316"/>
      <c r="N1043" s="316"/>
      <c r="O1043" s="316"/>
      <c r="P1043" s="316"/>
      <c r="Q1043" s="316"/>
      <c r="S1043" s="321"/>
      <c r="U1043" s="322"/>
      <c r="V1043" s="316"/>
      <c r="W1043" s="316"/>
      <c r="X1043" s="316"/>
      <c r="Y1043" s="316"/>
      <c r="Z1043" s="316"/>
      <c r="AA1043" s="316"/>
      <c r="AB1043" s="323"/>
      <c r="AU1043" s="324" t="s">
        <v>180</v>
      </c>
      <c r="AV1043" s="324" t="s">
        <v>86</v>
      </c>
      <c r="AW1043" s="116" t="s">
        <v>86</v>
      </c>
      <c r="AX1043" s="116" t="s">
        <v>31</v>
      </c>
      <c r="AY1043" s="116" t="s">
        <v>74</v>
      </c>
      <c r="AZ1043" s="324" t="s">
        <v>172</v>
      </c>
    </row>
    <row r="1044" spans="2:66" s="116" customFormat="1" ht="31.6" customHeight="1" x14ac:dyDescent="0.35">
      <c r="B1044" s="315"/>
      <c r="C1044" s="316"/>
      <c r="D1044" s="316"/>
      <c r="E1044" s="317" t="s">
        <v>5</v>
      </c>
      <c r="F1044" s="318" t="s">
        <v>1010</v>
      </c>
      <c r="G1044" s="319"/>
      <c r="H1044" s="319"/>
      <c r="I1044" s="319"/>
      <c r="J1044" s="316"/>
      <c r="K1044" s="320">
        <v>0.16</v>
      </c>
      <c r="L1044" s="316"/>
      <c r="M1044" s="316"/>
      <c r="N1044" s="316"/>
      <c r="O1044" s="316"/>
      <c r="P1044" s="316"/>
      <c r="Q1044" s="316"/>
      <c r="S1044" s="321"/>
      <c r="U1044" s="322"/>
      <c r="V1044" s="316"/>
      <c r="W1044" s="316"/>
      <c r="X1044" s="316"/>
      <c r="Y1044" s="316"/>
      <c r="Z1044" s="316"/>
      <c r="AA1044" s="316"/>
      <c r="AB1044" s="323"/>
      <c r="AU1044" s="324" t="s">
        <v>180</v>
      </c>
      <c r="AV1044" s="324" t="s">
        <v>86</v>
      </c>
      <c r="AW1044" s="116" t="s">
        <v>86</v>
      </c>
      <c r="AX1044" s="116" t="s">
        <v>31</v>
      </c>
      <c r="AY1044" s="116" t="s">
        <v>74</v>
      </c>
      <c r="AZ1044" s="324" t="s">
        <v>172</v>
      </c>
    </row>
    <row r="1045" spans="2:66" s="116" customFormat="1" ht="22.6" customHeight="1" x14ac:dyDescent="0.35">
      <c r="B1045" s="315"/>
      <c r="C1045" s="316"/>
      <c r="D1045" s="316"/>
      <c r="E1045" s="317" t="s">
        <v>5</v>
      </c>
      <c r="F1045" s="318" t="s">
        <v>1011</v>
      </c>
      <c r="G1045" s="319"/>
      <c r="H1045" s="319"/>
      <c r="I1045" s="319"/>
      <c r="J1045" s="316"/>
      <c r="K1045" s="320">
        <v>0.153</v>
      </c>
      <c r="L1045" s="316"/>
      <c r="M1045" s="316"/>
      <c r="N1045" s="316"/>
      <c r="O1045" s="316"/>
      <c r="P1045" s="316"/>
      <c r="Q1045" s="316"/>
      <c r="S1045" s="321"/>
      <c r="U1045" s="322"/>
      <c r="V1045" s="316"/>
      <c r="W1045" s="316"/>
      <c r="X1045" s="316"/>
      <c r="Y1045" s="316"/>
      <c r="Z1045" s="316"/>
      <c r="AA1045" s="316"/>
      <c r="AB1045" s="323"/>
      <c r="AU1045" s="324" t="s">
        <v>180</v>
      </c>
      <c r="AV1045" s="324" t="s">
        <v>86</v>
      </c>
      <c r="AW1045" s="116" t="s">
        <v>86</v>
      </c>
      <c r="AX1045" s="116" t="s">
        <v>31</v>
      </c>
      <c r="AY1045" s="116" t="s">
        <v>74</v>
      </c>
      <c r="AZ1045" s="324" t="s">
        <v>172</v>
      </c>
    </row>
    <row r="1046" spans="2:66" s="117" customFormat="1" ht="22.6" customHeight="1" x14ac:dyDescent="0.35">
      <c r="B1046" s="325"/>
      <c r="C1046" s="326"/>
      <c r="D1046" s="326"/>
      <c r="E1046" s="327" t="s">
        <v>5</v>
      </c>
      <c r="F1046" s="328" t="s">
        <v>189</v>
      </c>
      <c r="G1046" s="329"/>
      <c r="H1046" s="329"/>
      <c r="I1046" s="329"/>
      <c r="J1046" s="326"/>
      <c r="K1046" s="330">
        <v>0.34200000000000003</v>
      </c>
      <c r="L1046" s="326"/>
      <c r="M1046" s="326"/>
      <c r="N1046" s="326"/>
      <c r="O1046" s="326"/>
      <c r="P1046" s="326"/>
      <c r="Q1046" s="326"/>
      <c r="S1046" s="331"/>
      <c r="U1046" s="332"/>
      <c r="V1046" s="326"/>
      <c r="W1046" s="326"/>
      <c r="X1046" s="326"/>
      <c r="Y1046" s="326"/>
      <c r="Z1046" s="326"/>
      <c r="AA1046" s="326"/>
      <c r="AB1046" s="333"/>
      <c r="AU1046" s="334" t="s">
        <v>180</v>
      </c>
      <c r="AV1046" s="334" t="s">
        <v>86</v>
      </c>
      <c r="AW1046" s="117" t="s">
        <v>177</v>
      </c>
      <c r="AX1046" s="117" t="s">
        <v>31</v>
      </c>
      <c r="AY1046" s="117" t="s">
        <v>81</v>
      </c>
      <c r="AZ1046" s="334" t="s">
        <v>172</v>
      </c>
    </row>
    <row r="1047" spans="2:66" s="112" customFormat="1" ht="44.2" customHeight="1" x14ac:dyDescent="0.35">
      <c r="B1047" s="187"/>
      <c r="C1047" s="288" t="s">
        <v>1012</v>
      </c>
      <c r="D1047" s="288" t="s">
        <v>173</v>
      </c>
      <c r="E1047" s="289" t="s">
        <v>1013</v>
      </c>
      <c r="F1047" s="290" t="s">
        <v>1014</v>
      </c>
      <c r="G1047" s="290"/>
      <c r="H1047" s="290"/>
      <c r="I1047" s="290"/>
      <c r="J1047" s="291" t="s">
        <v>198</v>
      </c>
      <c r="K1047" s="292">
        <v>12.72</v>
      </c>
      <c r="L1047" s="293"/>
      <c r="M1047" s="293"/>
      <c r="N1047" s="294">
        <f>ROUND(L1047*K1047,2)</f>
        <v>0</v>
      </c>
      <c r="O1047" s="294"/>
      <c r="P1047" s="294"/>
      <c r="Q1047" s="294"/>
      <c r="R1047" s="114" t="s">
        <v>2286</v>
      </c>
      <c r="S1047" s="192"/>
      <c r="U1047" s="295" t="s">
        <v>5</v>
      </c>
      <c r="V1047" s="300" t="s">
        <v>39</v>
      </c>
      <c r="W1047" s="301">
        <v>9.07</v>
      </c>
      <c r="X1047" s="301">
        <f>W1047*K1047</f>
        <v>115.3704</v>
      </c>
      <c r="Y1047" s="301">
        <v>0</v>
      </c>
      <c r="Z1047" s="301">
        <f>Y1047*K1047</f>
        <v>0</v>
      </c>
      <c r="AA1047" s="301">
        <v>2.2000000000000002</v>
      </c>
      <c r="AB1047" s="302">
        <f>AA1047*K1047</f>
        <v>27.984000000000005</v>
      </c>
      <c r="AS1047" s="172" t="s">
        <v>177</v>
      </c>
      <c r="AU1047" s="172" t="s">
        <v>173</v>
      </c>
      <c r="AV1047" s="172" t="s">
        <v>86</v>
      </c>
      <c r="AZ1047" s="172" t="s">
        <v>172</v>
      </c>
      <c r="BF1047" s="299">
        <f>IF(V1047="základní",N1047,0)</f>
        <v>0</v>
      </c>
      <c r="BG1047" s="299">
        <f>IF(V1047="snížená",N1047,0)</f>
        <v>0</v>
      </c>
      <c r="BH1047" s="299">
        <f>IF(V1047="zákl. přenesená",N1047,0)</f>
        <v>0</v>
      </c>
      <c r="BI1047" s="299">
        <f>IF(V1047="sníž. přenesená",N1047,0)</f>
        <v>0</v>
      </c>
      <c r="BJ1047" s="299">
        <f>IF(V1047="nulová",N1047,0)</f>
        <v>0</v>
      </c>
      <c r="BK1047" s="172" t="s">
        <v>81</v>
      </c>
      <c r="BL1047" s="299">
        <f>ROUND(L1047*K1047,2)</f>
        <v>0</v>
      </c>
      <c r="BM1047" s="172" t="s">
        <v>177</v>
      </c>
      <c r="BN1047" s="172" t="s">
        <v>1015</v>
      </c>
    </row>
    <row r="1048" spans="2:66" s="115" customFormat="1" ht="22.6" customHeight="1" x14ac:dyDescent="0.35">
      <c r="B1048" s="303"/>
      <c r="C1048" s="304"/>
      <c r="D1048" s="304"/>
      <c r="E1048" s="305" t="s">
        <v>5</v>
      </c>
      <c r="F1048" s="306" t="s">
        <v>944</v>
      </c>
      <c r="G1048" s="307"/>
      <c r="H1048" s="307"/>
      <c r="I1048" s="307"/>
      <c r="J1048" s="304"/>
      <c r="K1048" s="308" t="s">
        <v>5</v>
      </c>
      <c r="L1048" s="304"/>
      <c r="M1048" s="304"/>
      <c r="N1048" s="304"/>
      <c r="O1048" s="304"/>
      <c r="P1048" s="304"/>
      <c r="Q1048" s="304"/>
      <c r="S1048" s="309"/>
      <c r="U1048" s="310"/>
      <c r="V1048" s="304"/>
      <c r="W1048" s="304"/>
      <c r="X1048" s="304"/>
      <c r="Y1048" s="304"/>
      <c r="Z1048" s="304"/>
      <c r="AA1048" s="304"/>
      <c r="AB1048" s="311"/>
      <c r="AU1048" s="312" t="s">
        <v>180</v>
      </c>
      <c r="AV1048" s="312" t="s">
        <v>86</v>
      </c>
      <c r="AW1048" s="115" t="s">
        <v>81</v>
      </c>
      <c r="AX1048" s="115" t="s">
        <v>31</v>
      </c>
      <c r="AY1048" s="115" t="s">
        <v>74</v>
      </c>
      <c r="AZ1048" s="312" t="s">
        <v>172</v>
      </c>
    </row>
    <row r="1049" spans="2:66" s="115" customFormat="1" ht="22.6" customHeight="1" x14ac:dyDescent="0.35">
      <c r="B1049" s="303"/>
      <c r="C1049" s="304"/>
      <c r="D1049" s="304"/>
      <c r="E1049" s="305" t="s">
        <v>5</v>
      </c>
      <c r="F1049" s="313" t="s">
        <v>859</v>
      </c>
      <c r="G1049" s="314"/>
      <c r="H1049" s="314"/>
      <c r="I1049" s="314"/>
      <c r="J1049" s="304"/>
      <c r="K1049" s="308" t="s">
        <v>5</v>
      </c>
      <c r="L1049" s="304"/>
      <c r="M1049" s="304"/>
      <c r="N1049" s="304"/>
      <c r="O1049" s="304"/>
      <c r="P1049" s="304"/>
      <c r="Q1049" s="304"/>
      <c r="S1049" s="309"/>
      <c r="U1049" s="310"/>
      <c r="V1049" s="304"/>
      <c r="W1049" s="304"/>
      <c r="X1049" s="304"/>
      <c r="Y1049" s="304"/>
      <c r="Z1049" s="304"/>
      <c r="AA1049" s="304"/>
      <c r="AB1049" s="311"/>
      <c r="AU1049" s="312" t="s">
        <v>180</v>
      </c>
      <c r="AV1049" s="312" t="s">
        <v>86</v>
      </c>
      <c r="AW1049" s="115" t="s">
        <v>81</v>
      </c>
      <c r="AX1049" s="115" t="s">
        <v>31</v>
      </c>
      <c r="AY1049" s="115" t="s">
        <v>74</v>
      </c>
      <c r="AZ1049" s="312" t="s">
        <v>172</v>
      </c>
    </row>
    <row r="1050" spans="2:66" s="115" customFormat="1" ht="22.6" customHeight="1" x14ac:dyDescent="0.35">
      <c r="B1050" s="303"/>
      <c r="C1050" s="304"/>
      <c r="D1050" s="304"/>
      <c r="E1050" s="305" t="s">
        <v>5</v>
      </c>
      <c r="F1050" s="313" t="s">
        <v>945</v>
      </c>
      <c r="G1050" s="314"/>
      <c r="H1050" s="314"/>
      <c r="I1050" s="314"/>
      <c r="J1050" s="304"/>
      <c r="K1050" s="308" t="s">
        <v>5</v>
      </c>
      <c r="L1050" s="304"/>
      <c r="M1050" s="304"/>
      <c r="N1050" s="304"/>
      <c r="O1050" s="304"/>
      <c r="P1050" s="304"/>
      <c r="Q1050" s="304"/>
      <c r="S1050" s="309"/>
      <c r="U1050" s="310"/>
      <c r="V1050" s="304"/>
      <c r="W1050" s="304"/>
      <c r="X1050" s="304"/>
      <c r="Y1050" s="304"/>
      <c r="Z1050" s="304"/>
      <c r="AA1050" s="304"/>
      <c r="AB1050" s="311"/>
      <c r="AU1050" s="312" t="s">
        <v>180</v>
      </c>
      <c r="AV1050" s="312" t="s">
        <v>86</v>
      </c>
      <c r="AW1050" s="115" t="s">
        <v>81</v>
      </c>
      <c r="AX1050" s="115" t="s">
        <v>31</v>
      </c>
      <c r="AY1050" s="115" t="s">
        <v>74</v>
      </c>
      <c r="AZ1050" s="312" t="s">
        <v>172</v>
      </c>
    </row>
    <row r="1051" spans="2:66" s="116" customFormat="1" ht="22.6" customHeight="1" x14ac:dyDescent="0.35">
      <c r="B1051" s="315"/>
      <c r="C1051" s="316"/>
      <c r="D1051" s="316"/>
      <c r="E1051" s="317" t="s">
        <v>5</v>
      </c>
      <c r="F1051" s="318" t="s">
        <v>1016</v>
      </c>
      <c r="G1051" s="319"/>
      <c r="H1051" s="319"/>
      <c r="I1051" s="319"/>
      <c r="J1051" s="316"/>
      <c r="K1051" s="320">
        <v>12.72</v>
      </c>
      <c r="L1051" s="316"/>
      <c r="M1051" s="316"/>
      <c r="N1051" s="316"/>
      <c r="O1051" s="316"/>
      <c r="P1051" s="316"/>
      <c r="Q1051" s="316"/>
      <c r="S1051" s="321"/>
      <c r="U1051" s="322"/>
      <c r="V1051" s="316"/>
      <c r="W1051" s="316"/>
      <c r="X1051" s="316"/>
      <c r="Y1051" s="316"/>
      <c r="Z1051" s="316"/>
      <c r="AA1051" s="316"/>
      <c r="AB1051" s="323"/>
      <c r="AU1051" s="324" t="s">
        <v>180</v>
      </c>
      <c r="AV1051" s="324" t="s">
        <v>86</v>
      </c>
      <c r="AW1051" s="116" t="s">
        <v>86</v>
      </c>
      <c r="AX1051" s="116" t="s">
        <v>31</v>
      </c>
      <c r="AY1051" s="116" t="s">
        <v>81</v>
      </c>
      <c r="AZ1051" s="324" t="s">
        <v>172</v>
      </c>
    </row>
    <row r="1052" spans="2:66" s="112" customFormat="1" ht="44.2" customHeight="1" x14ac:dyDescent="0.35">
      <c r="B1052" s="187"/>
      <c r="C1052" s="288" t="s">
        <v>1017</v>
      </c>
      <c r="D1052" s="288" t="s">
        <v>173</v>
      </c>
      <c r="E1052" s="289" t="s">
        <v>1018</v>
      </c>
      <c r="F1052" s="290" t="s">
        <v>1019</v>
      </c>
      <c r="G1052" s="290"/>
      <c r="H1052" s="290"/>
      <c r="I1052" s="290"/>
      <c r="J1052" s="291" t="s">
        <v>176</v>
      </c>
      <c r="K1052" s="292">
        <v>765.6</v>
      </c>
      <c r="L1052" s="293"/>
      <c r="M1052" s="293"/>
      <c r="N1052" s="294">
        <f>ROUND(L1052*K1052,2)</f>
        <v>0</v>
      </c>
      <c r="O1052" s="294"/>
      <c r="P1052" s="294"/>
      <c r="Q1052" s="294"/>
      <c r="R1052" s="114" t="s">
        <v>5</v>
      </c>
      <c r="S1052" s="192"/>
      <c r="U1052" s="295" t="s">
        <v>5</v>
      </c>
      <c r="V1052" s="300" t="s">
        <v>39</v>
      </c>
      <c r="W1052" s="301">
        <v>0.30599999999999999</v>
      </c>
      <c r="X1052" s="301">
        <f>W1052*K1052</f>
        <v>234.27360000000002</v>
      </c>
      <c r="Y1052" s="301">
        <v>0</v>
      </c>
      <c r="Z1052" s="301">
        <f>Y1052*K1052</f>
        <v>0</v>
      </c>
      <c r="AA1052" s="301">
        <v>0</v>
      </c>
      <c r="AB1052" s="302">
        <f>AA1052*K1052</f>
        <v>0</v>
      </c>
      <c r="AS1052" s="172" t="s">
        <v>177</v>
      </c>
      <c r="AU1052" s="172" t="s">
        <v>173</v>
      </c>
      <c r="AV1052" s="172" t="s">
        <v>86</v>
      </c>
      <c r="AZ1052" s="172" t="s">
        <v>172</v>
      </c>
      <c r="BF1052" s="299">
        <f>IF(V1052="základní",N1052,0)</f>
        <v>0</v>
      </c>
      <c r="BG1052" s="299">
        <f>IF(V1052="snížená",N1052,0)</f>
        <v>0</v>
      </c>
      <c r="BH1052" s="299">
        <f>IF(V1052="zákl. přenesená",N1052,0)</f>
        <v>0</v>
      </c>
      <c r="BI1052" s="299">
        <f>IF(V1052="sníž. přenesená",N1052,0)</f>
        <v>0</v>
      </c>
      <c r="BJ1052" s="299">
        <f>IF(V1052="nulová",N1052,0)</f>
        <v>0</v>
      </c>
      <c r="BK1052" s="172" t="s">
        <v>81</v>
      </c>
      <c r="BL1052" s="299">
        <f>ROUND(L1052*K1052,2)</f>
        <v>0</v>
      </c>
      <c r="BM1052" s="172" t="s">
        <v>177</v>
      </c>
      <c r="BN1052" s="172" t="s">
        <v>1020</v>
      </c>
    </row>
    <row r="1053" spans="2:66" s="116" customFormat="1" ht="22.6" customHeight="1" x14ac:dyDescent="0.35">
      <c r="B1053" s="315"/>
      <c r="C1053" s="316"/>
      <c r="D1053" s="316"/>
      <c r="E1053" s="317" t="s">
        <v>5</v>
      </c>
      <c r="F1053" s="335" t="s">
        <v>1021</v>
      </c>
      <c r="G1053" s="336"/>
      <c r="H1053" s="336"/>
      <c r="I1053" s="336"/>
      <c r="J1053" s="316"/>
      <c r="K1053" s="320">
        <v>421.1</v>
      </c>
      <c r="L1053" s="316"/>
      <c r="M1053" s="316"/>
      <c r="N1053" s="316"/>
      <c r="O1053" s="316"/>
      <c r="P1053" s="316"/>
      <c r="Q1053" s="316"/>
      <c r="S1053" s="321"/>
      <c r="U1053" s="322"/>
      <c r="V1053" s="316"/>
      <c r="W1053" s="316"/>
      <c r="X1053" s="316"/>
      <c r="Y1053" s="316"/>
      <c r="Z1053" s="316"/>
      <c r="AA1053" s="316"/>
      <c r="AB1053" s="323"/>
      <c r="AU1053" s="324" t="s">
        <v>180</v>
      </c>
      <c r="AV1053" s="324" t="s">
        <v>86</v>
      </c>
      <c r="AW1053" s="116" t="s">
        <v>86</v>
      </c>
      <c r="AX1053" s="116" t="s">
        <v>31</v>
      </c>
      <c r="AY1053" s="116" t="s">
        <v>74</v>
      </c>
      <c r="AZ1053" s="324" t="s">
        <v>172</v>
      </c>
    </row>
    <row r="1054" spans="2:66" s="116" customFormat="1" ht="22.6" customHeight="1" x14ac:dyDescent="0.35">
      <c r="B1054" s="315"/>
      <c r="C1054" s="316"/>
      <c r="D1054" s="316"/>
      <c r="E1054" s="317" t="s">
        <v>5</v>
      </c>
      <c r="F1054" s="318" t="s">
        <v>1022</v>
      </c>
      <c r="G1054" s="319"/>
      <c r="H1054" s="319"/>
      <c r="I1054" s="319"/>
      <c r="J1054" s="316"/>
      <c r="K1054" s="320">
        <v>450.5</v>
      </c>
      <c r="L1054" s="316"/>
      <c r="M1054" s="316"/>
      <c r="N1054" s="316"/>
      <c r="O1054" s="316"/>
      <c r="P1054" s="316"/>
      <c r="Q1054" s="316"/>
      <c r="S1054" s="321"/>
      <c r="U1054" s="322"/>
      <c r="V1054" s="316"/>
      <c r="W1054" s="316"/>
      <c r="X1054" s="316"/>
      <c r="Y1054" s="316"/>
      <c r="Z1054" s="316"/>
      <c r="AA1054" s="316"/>
      <c r="AB1054" s="323"/>
      <c r="AU1054" s="324" t="s">
        <v>180</v>
      </c>
      <c r="AV1054" s="324" t="s">
        <v>86</v>
      </c>
      <c r="AW1054" s="116" t="s">
        <v>86</v>
      </c>
      <c r="AX1054" s="116" t="s">
        <v>31</v>
      </c>
      <c r="AY1054" s="116" t="s">
        <v>74</v>
      </c>
      <c r="AZ1054" s="324" t="s">
        <v>172</v>
      </c>
    </row>
    <row r="1055" spans="2:66" s="116" customFormat="1" ht="31.6" customHeight="1" x14ac:dyDescent="0.35">
      <c r="B1055" s="315"/>
      <c r="C1055" s="316"/>
      <c r="D1055" s="316"/>
      <c r="E1055" s="317" t="s">
        <v>5</v>
      </c>
      <c r="F1055" s="318" t="s">
        <v>1023</v>
      </c>
      <c r="G1055" s="319"/>
      <c r="H1055" s="319"/>
      <c r="I1055" s="319"/>
      <c r="J1055" s="316"/>
      <c r="K1055" s="320">
        <v>-106</v>
      </c>
      <c r="L1055" s="316"/>
      <c r="M1055" s="316"/>
      <c r="N1055" s="316"/>
      <c r="O1055" s="316"/>
      <c r="P1055" s="316"/>
      <c r="Q1055" s="316"/>
      <c r="S1055" s="321"/>
      <c r="U1055" s="322"/>
      <c r="V1055" s="316"/>
      <c r="W1055" s="316"/>
      <c r="X1055" s="316"/>
      <c r="Y1055" s="316"/>
      <c r="Z1055" s="316"/>
      <c r="AA1055" s="316"/>
      <c r="AB1055" s="323"/>
      <c r="AU1055" s="324" t="s">
        <v>180</v>
      </c>
      <c r="AV1055" s="324" t="s">
        <v>86</v>
      </c>
      <c r="AW1055" s="116" t="s">
        <v>86</v>
      </c>
      <c r="AX1055" s="116" t="s">
        <v>31</v>
      </c>
      <c r="AY1055" s="116" t="s">
        <v>74</v>
      </c>
      <c r="AZ1055" s="324" t="s">
        <v>172</v>
      </c>
    </row>
    <row r="1056" spans="2:66" s="117" customFormat="1" ht="22.6" customHeight="1" x14ac:dyDescent="0.35">
      <c r="B1056" s="325"/>
      <c r="C1056" s="326"/>
      <c r="D1056" s="326"/>
      <c r="E1056" s="327" t="s">
        <v>5</v>
      </c>
      <c r="F1056" s="328" t="s">
        <v>189</v>
      </c>
      <c r="G1056" s="329"/>
      <c r="H1056" s="329"/>
      <c r="I1056" s="329"/>
      <c r="J1056" s="326"/>
      <c r="K1056" s="330">
        <v>765.6</v>
      </c>
      <c r="L1056" s="326"/>
      <c r="M1056" s="326"/>
      <c r="N1056" s="326"/>
      <c r="O1056" s="326"/>
      <c r="P1056" s="326"/>
      <c r="Q1056" s="326"/>
      <c r="S1056" s="331"/>
      <c r="U1056" s="332"/>
      <c r="V1056" s="326"/>
      <c r="W1056" s="326"/>
      <c r="X1056" s="326"/>
      <c r="Y1056" s="326"/>
      <c r="Z1056" s="326"/>
      <c r="AA1056" s="326"/>
      <c r="AB1056" s="333"/>
      <c r="AU1056" s="334" t="s">
        <v>180</v>
      </c>
      <c r="AV1056" s="334" t="s">
        <v>86</v>
      </c>
      <c r="AW1056" s="117" t="s">
        <v>177</v>
      </c>
      <c r="AX1056" s="117" t="s">
        <v>31</v>
      </c>
      <c r="AY1056" s="117" t="s">
        <v>81</v>
      </c>
      <c r="AZ1056" s="334" t="s">
        <v>172</v>
      </c>
    </row>
    <row r="1057" spans="2:66" s="112" customFormat="1" ht="31.6" customHeight="1" x14ac:dyDescent="0.35">
      <c r="B1057" s="187"/>
      <c r="C1057" s="288" t="s">
        <v>1024</v>
      </c>
      <c r="D1057" s="288" t="s">
        <v>173</v>
      </c>
      <c r="E1057" s="289" t="s">
        <v>1025</v>
      </c>
      <c r="F1057" s="290" t="s">
        <v>1026</v>
      </c>
      <c r="G1057" s="290"/>
      <c r="H1057" s="290"/>
      <c r="I1057" s="290"/>
      <c r="J1057" s="291" t="s">
        <v>176</v>
      </c>
      <c r="K1057" s="292">
        <v>10.207000000000001</v>
      </c>
      <c r="L1057" s="293"/>
      <c r="M1057" s="293"/>
      <c r="N1057" s="294">
        <f>ROUND(L1057*K1057,2)</f>
        <v>0</v>
      </c>
      <c r="O1057" s="294"/>
      <c r="P1057" s="294"/>
      <c r="Q1057" s="294"/>
      <c r="R1057" s="114" t="s">
        <v>2286</v>
      </c>
      <c r="S1057" s="192"/>
      <c r="U1057" s="295" t="s">
        <v>5</v>
      </c>
      <c r="V1057" s="300" t="s">
        <v>39</v>
      </c>
      <c r="W1057" s="301">
        <v>0.42499999999999999</v>
      </c>
      <c r="X1057" s="301">
        <f>W1057*K1057</f>
        <v>4.3379750000000001</v>
      </c>
      <c r="Y1057" s="301">
        <v>0</v>
      </c>
      <c r="Z1057" s="301">
        <f>Y1057*K1057</f>
        <v>0</v>
      </c>
      <c r="AA1057" s="301">
        <v>5.5E-2</v>
      </c>
      <c r="AB1057" s="302">
        <f>AA1057*K1057</f>
        <v>0.56138500000000002</v>
      </c>
      <c r="AS1057" s="172" t="s">
        <v>177</v>
      </c>
      <c r="AU1057" s="172" t="s">
        <v>173</v>
      </c>
      <c r="AV1057" s="172" t="s">
        <v>86</v>
      </c>
      <c r="AZ1057" s="172" t="s">
        <v>172</v>
      </c>
      <c r="BF1057" s="299">
        <f>IF(V1057="základní",N1057,0)</f>
        <v>0</v>
      </c>
      <c r="BG1057" s="299">
        <f>IF(V1057="snížená",N1057,0)</f>
        <v>0</v>
      </c>
      <c r="BH1057" s="299">
        <f>IF(V1057="zákl. přenesená",N1057,0)</f>
        <v>0</v>
      </c>
      <c r="BI1057" s="299">
        <f>IF(V1057="sníž. přenesená",N1057,0)</f>
        <v>0</v>
      </c>
      <c r="BJ1057" s="299">
        <f>IF(V1057="nulová",N1057,0)</f>
        <v>0</v>
      </c>
      <c r="BK1057" s="172" t="s">
        <v>81</v>
      </c>
      <c r="BL1057" s="299">
        <f>ROUND(L1057*K1057,2)</f>
        <v>0</v>
      </c>
      <c r="BM1057" s="172" t="s">
        <v>177</v>
      </c>
      <c r="BN1057" s="172" t="s">
        <v>1027</v>
      </c>
    </row>
    <row r="1058" spans="2:66" s="115" customFormat="1" ht="22.6" customHeight="1" x14ac:dyDescent="0.35">
      <c r="B1058" s="303"/>
      <c r="C1058" s="304"/>
      <c r="D1058" s="304"/>
      <c r="E1058" s="305" t="s">
        <v>5</v>
      </c>
      <c r="F1058" s="306" t="s">
        <v>179</v>
      </c>
      <c r="G1058" s="307"/>
      <c r="H1058" s="307"/>
      <c r="I1058" s="307"/>
      <c r="J1058" s="304"/>
      <c r="K1058" s="308" t="s">
        <v>5</v>
      </c>
      <c r="L1058" s="304"/>
      <c r="M1058" s="304"/>
      <c r="N1058" s="304"/>
      <c r="O1058" s="304"/>
      <c r="P1058" s="304"/>
      <c r="Q1058" s="304"/>
      <c r="S1058" s="309"/>
      <c r="U1058" s="310"/>
      <c r="V1058" s="304"/>
      <c r="W1058" s="304"/>
      <c r="X1058" s="304"/>
      <c r="Y1058" s="304"/>
      <c r="Z1058" s="304"/>
      <c r="AA1058" s="304"/>
      <c r="AB1058" s="311"/>
      <c r="AU1058" s="312" t="s">
        <v>180</v>
      </c>
      <c r="AV1058" s="312" t="s">
        <v>86</v>
      </c>
      <c r="AW1058" s="115" t="s">
        <v>81</v>
      </c>
      <c r="AX1058" s="115" t="s">
        <v>31</v>
      </c>
      <c r="AY1058" s="115" t="s">
        <v>74</v>
      </c>
      <c r="AZ1058" s="312" t="s">
        <v>172</v>
      </c>
    </row>
    <row r="1059" spans="2:66" s="116" customFormat="1" ht="22.6" customHeight="1" x14ac:dyDescent="0.35">
      <c r="B1059" s="315"/>
      <c r="C1059" s="316"/>
      <c r="D1059" s="316"/>
      <c r="E1059" s="317" t="s">
        <v>5</v>
      </c>
      <c r="F1059" s="318" t="s">
        <v>1028</v>
      </c>
      <c r="G1059" s="319"/>
      <c r="H1059" s="319"/>
      <c r="I1059" s="319"/>
      <c r="J1059" s="316"/>
      <c r="K1059" s="320">
        <v>2.0299999999999998</v>
      </c>
      <c r="L1059" s="316"/>
      <c r="M1059" s="316"/>
      <c r="N1059" s="316"/>
      <c r="O1059" s="316"/>
      <c r="P1059" s="316"/>
      <c r="Q1059" s="316"/>
      <c r="S1059" s="321"/>
      <c r="U1059" s="322"/>
      <c r="V1059" s="316"/>
      <c r="W1059" s="316"/>
      <c r="X1059" s="316"/>
      <c r="Y1059" s="316"/>
      <c r="Z1059" s="316"/>
      <c r="AA1059" s="316"/>
      <c r="AB1059" s="323"/>
      <c r="AU1059" s="324" t="s">
        <v>180</v>
      </c>
      <c r="AV1059" s="324" t="s">
        <v>86</v>
      </c>
      <c r="AW1059" s="116" t="s">
        <v>86</v>
      </c>
      <c r="AX1059" s="116" t="s">
        <v>31</v>
      </c>
      <c r="AY1059" s="116" t="s">
        <v>74</v>
      </c>
      <c r="AZ1059" s="324" t="s">
        <v>172</v>
      </c>
    </row>
    <row r="1060" spans="2:66" s="116" customFormat="1" ht="22.6" customHeight="1" x14ac:dyDescent="0.35">
      <c r="B1060" s="315"/>
      <c r="C1060" s="316"/>
      <c r="D1060" s="316"/>
      <c r="E1060" s="317" t="s">
        <v>5</v>
      </c>
      <c r="F1060" s="318" t="s">
        <v>1029</v>
      </c>
      <c r="G1060" s="319"/>
      <c r="H1060" s="319"/>
      <c r="I1060" s="319"/>
      <c r="J1060" s="316"/>
      <c r="K1060" s="320">
        <v>0.81</v>
      </c>
      <c r="L1060" s="316"/>
      <c r="M1060" s="316"/>
      <c r="N1060" s="316"/>
      <c r="O1060" s="316"/>
      <c r="P1060" s="316"/>
      <c r="Q1060" s="316"/>
      <c r="S1060" s="321"/>
      <c r="U1060" s="322"/>
      <c r="V1060" s="316"/>
      <c r="W1060" s="316"/>
      <c r="X1060" s="316"/>
      <c r="Y1060" s="316"/>
      <c r="Z1060" s="316"/>
      <c r="AA1060" s="316"/>
      <c r="AB1060" s="323"/>
      <c r="AU1060" s="324" t="s">
        <v>180</v>
      </c>
      <c r="AV1060" s="324" t="s">
        <v>86</v>
      </c>
      <c r="AW1060" s="116" t="s">
        <v>86</v>
      </c>
      <c r="AX1060" s="116" t="s">
        <v>31</v>
      </c>
      <c r="AY1060" s="116" t="s">
        <v>74</v>
      </c>
      <c r="AZ1060" s="324" t="s">
        <v>172</v>
      </c>
    </row>
    <row r="1061" spans="2:66" s="116" customFormat="1" ht="22.6" customHeight="1" x14ac:dyDescent="0.35">
      <c r="B1061" s="315"/>
      <c r="C1061" s="316"/>
      <c r="D1061" s="316"/>
      <c r="E1061" s="317" t="s">
        <v>5</v>
      </c>
      <c r="F1061" s="318" t="s">
        <v>1030</v>
      </c>
      <c r="G1061" s="319"/>
      <c r="H1061" s="319"/>
      <c r="I1061" s="319"/>
      <c r="J1061" s="316"/>
      <c r="K1061" s="320">
        <v>0.20200000000000001</v>
      </c>
      <c r="L1061" s="316"/>
      <c r="M1061" s="316"/>
      <c r="N1061" s="316"/>
      <c r="O1061" s="316"/>
      <c r="P1061" s="316"/>
      <c r="Q1061" s="316"/>
      <c r="S1061" s="321"/>
      <c r="U1061" s="322"/>
      <c r="V1061" s="316"/>
      <c r="W1061" s="316"/>
      <c r="X1061" s="316"/>
      <c r="Y1061" s="316"/>
      <c r="Z1061" s="316"/>
      <c r="AA1061" s="316"/>
      <c r="AB1061" s="323"/>
      <c r="AU1061" s="324" t="s">
        <v>180</v>
      </c>
      <c r="AV1061" s="324" t="s">
        <v>86</v>
      </c>
      <c r="AW1061" s="116" t="s">
        <v>86</v>
      </c>
      <c r="AX1061" s="116" t="s">
        <v>31</v>
      </c>
      <c r="AY1061" s="116" t="s">
        <v>74</v>
      </c>
      <c r="AZ1061" s="324" t="s">
        <v>172</v>
      </c>
    </row>
    <row r="1062" spans="2:66" s="116" customFormat="1" ht="22.6" customHeight="1" x14ac:dyDescent="0.35">
      <c r="B1062" s="315"/>
      <c r="C1062" s="316"/>
      <c r="D1062" s="316"/>
      <c r="E1062" s="317" t="s">
        <v>5</v>
      </c>
      <c r="F1062" s="318" t="s">
        <v>1031</v>
      </c>
      <c r="G1062" s="319"/>
      <c r="H1062" s="319"/>
      <c r="I1062" s="319"/>
      <c r="J1062" s="316"/>
      <c r="K1062" s="320">
        <v>0.20200000000000001</v>
      </c>
      <c r="L1062" s="316"/>
      <c r="M1062" s="316"/>
      <c r="N1062" s="316"/>
      <c r="O1062" s="316"/>
      <c r="P1062" s="316"/>
      <c r="Q1062" s="316"/>
      <c r="S1062" s="321"/>
      <c r="U1062" s="322"/>
      <c r="V1062" s="316"/>
      <c r="W1062" s="316"/>
      <c r="X1062" s="316"/>
      <c r="Y1062" s="316"/>
      <c r="Z1062" s="316"/>
      <c r="AA1062" s="316"/>
      <c r="AB1062" s="323"/>
      <c r="AU1062" s="324" t="s">
        <v>180</v>
      </c>
      <c r="AV1062" s="324" t="s">
        <v>86</v>
      </c>
      <c r="AW1062" s="116" t="s">
        <v>86</v>
      </c>
      <c r="AX1062" s="116" t="s">
        <v>31</v>
      </c>
      <c r="AY1062" s="116" t="s">
        <v>74</v>
      </c>
      <c r="AZ1062" s="324" t="s">
        <v>172</v>
      </c>
    </row>
    <row r="1063" spans="2:66" s="116" customFormat="1" ht="22.6" customHeight="1" x14ac:dyDescent="0.35">
      <c r="B1063" s="315"/>
      <c r="C1063" s="316"/>
      <c r="D1063" s="316"/>
      <c r="E1063" s="317" t="s">
        <v>5</v>
      </c>
      <c r="F1063" s="318" t="s">
        <v>1032</v>
      </c>
      <c r="G1063" s="319"/>
      <c r="H1063" s="319"/>
      <c r="I1063" s="319"/>
      <c r="J1063" s="316"/>
      <c r="K1063" s="320">
        <v>0.40400000000000003</v>
      </c>
      <c r="L1063" s="316"/>
      <c r="M1063" s="316"/>
      <c r="N1063" s="316"/>
      <c r="O1063" s="316"/>
      <c r="P1063" s="316"/>
      <c r="Q1063" s="316"/>
      <c r="S1063" s="321"/>
      <c r="U1063" s="322"/>
      <c r="V1063" s="316"/>
      <c r="W1063" s="316"/>
      <c r="X1063" s="316"/>
      <c r="Y1063" s="316"/>
      <c r="Z1063" s="316"/>
      <c r="AA1063" s="316"/>
      <c r="AB1063" s="323"/>
      <c r="AU1063" s="324" t="s">
        <v>180</v>
      </c>
      <c r="AV1063" s="324" t="s">
        <v>86</v>
      </c>
      <c r="AW1063" s="116" t="s">
        <v>86</v>
      </c>
      <c r="AX1063" s="116" t="s">
        <v>31</v>
      </c>
      <c r="AY1063" s="116" t="s">
        <v>74</v>
      </c>
      <c r="AZ1063" s="324" t="s">
        <v>172</v>
      </c>
    </row>
    <row r="1064" spans="2:66" s="116" customFormat="1" ht="22.6" customHeight="1" x14ac:dyDescent="0.35">
      <c r="B1064" s="315"/>
      <c r="C1064" s="316"/>
      <c r="D1064" s="316"/>
      <c r="E1064" s="317" t="s">
        <v>5</v>
      </c>
      <c r="F1064" s="318" t="s">
        <v>1033</v>
      </c>
      <c r="G1064" s="319"/>
      <c r="H1064" s="319"/>
      <c r="I1064" s="319"/>
      <c r="J1064" s="316"/>
      <c r="K1064" s="320">
        <v>0.20200000000000001</v>
      </c>
      <c r="L1064" s="316"/>
      <c r="M1064" s="316"/>
      <c r="N1064" s="316"/>
      <c r="O1064" s="316"/>
      <c r="P1064" s="316"/>
      <c r="Q1064" s="316"/>
      <c r="S1064" s="321"/>
      <c r="U1064" s="322"/>
      <c r="V1064" s="316"/>
      <c r="W1064" s="316"/>
      <c r="X1064" s="316"/>
      <c r="Y1064" s="316"/>
      <c r="Z1064" s="316"/>
      <c r="AA1064" s="316"/>
      <c r="AB1064" s="323"/>
      <c r="AU1064" s="324" t="s">
        <v>180</v>
      </c>
      <c r="AV1064" s="324" t="s">
        <v>86</v>
      </c>
      <c r="AW1064" s="116" t="s">
        <v>86</v>
      </c>
      <c r="AX1064" s="116" t="s">
        <v>31</v>
      </c>
      <c r="AY1064" s="116" t="s">
        <v>74</v>
      </c>
      <c r="AZ1064" s="324" t="s">
        <v>172</v>
      </c>
    </row>
    <row r="1065" spans="2:66" s="116" customFormat="1" ht="22.6" customHeight="1" x14ac:dyDescent="0.35">
      <c r="B1065" s="315"/>
      <c r="C1065" s="316"/>
      <c r="D1065" s="316"/>
      <c r="E1065" s="317" t="s">
        <v>5</v>
      </c>
      <c r="F1065" s="318" t="s">
        <v>1034</v>
      </c>
      <c r="G1065" s="319"/>
      <c r="H1065" s="319"/>
      <c r="I1065" s="319"/>
      <c r="J1065" s="316"/>
      <c r="K1065" s="320">
        <v>0.42</v>
      </c>
      <c r="L1065" s="316"/>
      <c r="M1065" s="316"/>
      <c r="N1065" s="316"/>
      <c r="O1065" s="316"/>
      <c r="P1065" s="316"/>
      <c r="Q1065" s="316"/>
      <c r="S1065" s="321"/>
      <c r="U1065" s="322"/>
      <c r="V1065" s="316"/>
      <c r="W1065" s="316"/>
      <c r="X1065" s="316"/>
      <c r="Y1065" s="316"/>
      <c r="Z1065" s="316"/>
      <c r="AA1065" s="316"/>
      <c r="AB1065" s="323"/>
      <c r="AU1065" s="324" t="s">
        <v>180</v>
      </c>
      <c r="AV1065" s="324" t="s">
        <v>86</v>
      </c>
      <c r="AW1065" s="116" t="s">
        <v>86</v>
      </c>
      <c r="AX1065" s="116" t="s">
        <v>31</v>
      </c>
      <c r="AY1065" s="116" t="s">
        <v>74</v>
      </c>
      <c r="AZ1065" s="324" t="s">
        <v>172</v>
      </c>
    </row>
    <row r="1066" spans="2:66" s="116" customFormat="1" ht="22.6" customHeight="1" x14ac:dyDescent="0.35">
      <c r="B1066" s="315"/>
      <c r="C1066" s="316"/>
      <c r="D1066" s="316"/>
      <c r="E1066" s="317" t="s">
        <v>5</v>
      </c>
      <c r="F1066" s="318" t="s">
        <v>1035</v>
      </c>
      <c r="G1066" s="319"/>
      <c r="H1066" s="319"/>
      <c r="I1066" s="319"/>
      <c r="J1066" s="316"/>
      <c r="K1066" s="320">
        <v>0.60599999999999998</v>
      </c>
      <c r="L1066" s="316"/>
      <c r="M1066" s="316"/>
      <c r="N1066" s="316"/>
      <c r="O1066" s="316"/>
      <c r="P1066" s="316"/>
      <c r="Q1066" s="316"/>
      <c r="S1066" s="321"/>
      <c r="U1066" s="322"/>
      <c r="V1066" s="316"/>
      <c r="W1066" s="316"/>
      <c r="X1066" s="316"/>
      <c r="Y1066" s="316"/>
      <c r="Z1066" s="316"/>
      <c r="AA1066" s="316"/>
      <c r="AB1066" s="323"/>
      <c r="AU1066" s="324" t="s">
        <v>180</v>
      </c>
      <c r="AV1066" s="324" t="s">
        <v>86</v>
      </c>
      <c r="AW1066" s="116" t="s">
        <v>86</v>
      </c>
      <c r="AX1066" s="116" t="s">
        <v>31</v>
      </c>
      <c r="AY1066" s="116" t="s">
        <v>74</v>
      </c>
      <c r="AZ1066" s="324" t="s">
        <v>172</v>
      </c>
    </row>
    <row r="1067" spans="2:66" s="116" customFormat="1" ht="22.6" customHeight="1" x14ac:dyDescent="0.35">
      <c r="B1067" s="315"/>
      <c r="C1067" s="316"/>
      <c r="D1067" s="316"/>
      <c r="E1067" s="317" t="s">
        <v>5</v>
      </c>
      <c r="F1067" s="318" t="s">
        <v>1036</v>
      </c>
      <c r="G1067" s="319"/>
      <c r="H1067" s="319"/>
      <c r="I1067" s="319"/>
      <c r="J1067" s="316"/>
      <c r="K1067" s="320">
        <v>0.20200000000000001</v>
      </c>
      <c r="L1067" s="316"/>
      <c r="M1067" s="316"/>
      <c r="N1067" s="316"/>
      <c r="O1067" s="316"/>
      <c r="P1067" s="316"/>
      <c r="Q1067" s="316"/>
      <c r="S1067" s="321"/>
      <c r="U1067" s="322"/>
      <c r="V1067" s="316"/>
      <c r="W1067" s="316"/>
      <c r="X1067" s="316"/>
      <c r="Y1067" s="316"/>
      <c r="Z1067" s="316"/>
      <c r="AA1067" s="316"/>
      <c r="AB1067" s="323"/>
      <c r="AU1067" s="324" t="s">
        <v>180</v>
      </c>
      <c r="AV1067" s="324" t="s">
        <v>86</v>
      </c>
      <c r="AW1067" s="116" t="s">
        <v>86</v>
      </c>
      <c r="AX1067" s="116" t="s">
        <v>31</v>
      </c>
      <c r="AY1067" s="116" t="s">
        <v>74</v>
      </c>
      <c r="AZ1067" s="324" t="s">
        <v>172</v>
      </c>
    </row>
    <row r="1068" spans="2:66" s="116" customFormat="1" ht="22.6" customHeight="1" x14ac:dyDescent="0.35">
      <c r="B1068" s="315"/>
      <c r="C1068" s="316"/>
      <c r="D1068" s="316"/>
      <c r="E1068" s="317" t="s">
        <v>5</v>
      </c>
      <c r="F1068" s="318" t="s">
        <v>1037</v>
      </c>
      <c r="G1068" s="319"/>
      <c r="H1068" s="319"/>
      <c r="I1068" s="319"/>
      <c r="J1068" s="316"/>
      <c r="K1068" s="320">
        <v>0.62</v>
      </c>
      <c r="L1068" s="316"/>
      <c r="M1068" s="316"/>
      <c r="N1068" s="316"/>
      <c r="O1068" s="316"/>
      <c r="P1068" s="316"/>
      <c r="Q1068" s="316"/>
      <c r="S1068" s="321"/>
      <c r="U1068" s="322"/>
      <c r="V1068" s="316"/>
      <c r="W1068" s="316"/>
      <c r="X1068" s="316"/>
      <c r="Y1068" s="316"/>
      <c r="Z1068" s="316"/>
      <c r="AA1068" s="316"/>
      <c r="AB1068" s="323"/>
      <c r="AU1068" s="324" t="s">
        <v>180</v>
      </c>
      <c r="AV1068" s="324" t="s">
        <v>86</v>
      </c>
      <c r="AW1068" s="116" t="s">
        <v>86</v>
      </c>
      <c r="AX1068" s="116" t="s">
        <v>31</v>
      </c>
      <c r="AY1068" s="116" t="s">
        <v>74</v>
      </c>
      <c r="AZ1068" s="324" t="s">
        <v>172</v>
      </c>
    </row>
    <row r="1069" spans="2:66" s="116" customFormat="1" ht="22.6" customHeight="1" x14ac:dyDescent="0.35">
      <c r="B1069" s="315"/>
      <c r="C1069" s="316"/>
      <c r="D1069" s="316"/>
      <c r="E1069" s="317" t="s">
        <v>5</v>
      </c>
      <c r="F1069" s="318" t="s">
        <v>1038</v>
      </c>
      <c r="G1069" s="319"/>
      <c r="H1069" s="319"/>
      <c r="I1069" s="319"/>
      <c r="J1069" s="316"/>
      <c r="K1069" s="320">
        <v>2.8889999999999998</v>
      </c>
      <c r="L1069" s="316"/>
      <c r="M1069" s="316"/>
      <c r="N1069" s="316"/>
      <c r="O1069" s="316"/>
      <c r="P1069" s="316"/>
      <c r="Q1069" s="316"/>
      <c r="S1069" s="321"/>
      <c r="U1069" s="322"/>
      <c r="V1069" s="316"/>
      <c r="W1069" s="316"/>
      <c r="X1069" s="316"/>
      <c r="Y1069" s="316"/>
      <c r="Z1069" s="316"/>
      <c r="AA1069" s="316"/>
      <c r="AB1069" s="323"/>
      <c r="AU1069" s="324" t="s">
        <v>180</v>
      </c>
      <c r="AV1069" s="324" t="s">
        <v>86</v>
      </c>
      <c r="AW1069" s="116" t="s">
        <v>86</v>
      </c>
      <c r="AX1069" s="116" t="s">
        <v>31</v>
      </c>
      <c r="AY1069" s="116" t="s">
        <v>74</v>
      </c>
      <c r="AZ1069" s="324" t="s">
        <v>172</v>
      </c>
    </row>
    <row r="1070" spans="2:66" s="119" customFormat="1" ht="22.6" customHeight="1" x14ac:dyDescent="0.35">
      <c r="B1070" s="344"/>
      <c r="C1070" s="345"/>
      <c r="D1070" s="345"/>
      <c r="E1070" s="346" t="s">
        <v>5</v>
      </c>
      <c r="F1070" s="347" t="s">
        <v>250</v>
      </c>
      <c r="G1070" s="348"/>
      <c r="H1070" s="348"/>
      <c r="I1070" s="348"/>
      <c r="J1070" s="345"/>
      <c r="K1070" s="349">
        <v>8.5869999999999997</v>
      </c>
      <c r="L1070" s="345"/>
      <c r="M1070" s="345"/>
      <c r="N1070" s="345"/>
      <c r="O1070" s="345"/>
      <c r="P1070" s="345"/>
      <c r="Q1070" s="345"/>
      <c r="S1070" s="350"/>
      <c r="U1070" s="351"/>
      <c r="V1070" s="345"/>
      <c r="W1070" s="345"/>
      <c r="X1070" s="345"/>
      <c r="Y1070" s="345"/>
      <c r="Z1070" s="345"/>
      <c r="AA1070" s="345"/>
      <c r="AB1070" s="352"/>
      <c r="AU1070" s="353" t="s">
        <v>180</v>
      </c>
      <c r="AV1070" s="353" t="s">
        <v>86</v>
      </c>
      <c r="AW1070" s="119" t="s">
        <v>190</v>
      </c>
      <c r="AX1070" s="119" t="s">
        <v>31</v>
      </c>
      <c r="AY1070" s="119" t="s">
        <v>74</v>
      </c>
      <c r="AZ1070" s="353" t="s">
        <v>172</v>
      </c>
    </row>
    <row r="1071" spans="2:66" s="115" customFormat="1" ht="22.6" customHeight="1" x14ac:dyDescent="0.35">
      <c r="B1071" s="303"/>
      <c r="C1071" s="304"/>
      <c r="D1071" s="304"/>
      <c r="E1071" s="305" t="s">
        <v>5</v>
      </c>
      <c r="F1071" s="313" t="s">
        <v>523</v>
      </c>
      <c r="G1071" s="314"/>
      <c r="H1071" s="314"/>
      <c r="I1071" s="314"/>
      <c r="J1071" s="304"/>
      <c r="K1071" s="308" t="s">
        <v>5</v>
      </c>
      <c r="L1071" s="304"/>
      <c r="M1071" s="304"/>
      <c r="N1071" s="304"/>
      <c r="O1071" s="304"/>
      <c r="P1071" s="304"/>
      <c r="Q1071" s="304"/>
      <c r="S1071" s="309"/>
      <c r="U1071" s="310"/>
      <c r="V1071" s="304"/>
      <c r="W1071" s="304"/>
      <c r="X1071" s="304"/>
      <c r="Y1071" s="304"/>
      <c r="Z1071" s="304"/>
      <c r="AA1071" s="304"/>
      <c r="AB1071" s="311"/>
      <c r="AU1071" s="312" t="s">
        <v>180</v>
      </c>
      <c r="AV1071" s="312" t="s">
        <v>86</v>
      </c>
      <c r="AW1071" s="115" t="s">
        <v>81</v>
      </c>
      <c r="AX1071" s="115" t="s">
        <v>31</v>
      </c>
      <c r="AY1071" s="115" t="s">
        <v>74</v>
      </c>
      <c r="AZ1071" s="312" t="s">
        <v>172</v>
      </c>
    </row>
    <row r="1072" spans="2:66" s="116" customFormat="1" ht="22.6" customHeight="1" x14ac:dyDescent="0.35">
      <c r="B1072" s="315"/>
      <c r="C1072" s="316"/>
      <c r="D1072" s="316"/>
      <c r="E1072" s="317" t="s">
        <v>5</v>
      </c>
      <c r="F1072" s="318" t="s">
        <v>1039</v>
      </c>
      <c r="G1072" s="319"/>
      <c r="H1072" s="319"/>
      <c r="I1072" s="319"/>
      <c r="J1072" s="316"/>
      <c r="K1072" s="320">
        <v>1.62</v>
      </c>
      <c r="L1072" s="316"/>
      <c r="M1072" s="316"/>
      <c r="N1072" s="316"/>
      <c r="O1072" s="316"/>
      <c r="P1072" s="316"/>
      <c r="Q1072" s="316"/>
      <c r="S1072" s="321"/>
      <c r="U1072" s="322"/>
      <c r="V1072" s="316"/>
      <c r="W1072" s="316"/>
      <c r="X1072" s="316"/>
      <c r="Y1072" s="316"/>
      <c r="Z1072" s="316"/>
      <c r="AA1072" s="316"/>
      <c r="AB1072" s="323"/>
      <c r="AU1072" s="324" t="s">
        <v>180</v>
      </c>
      <c r="AV1072" s="324" t="s">
        <v>86</v>
      </c>
      <c r="AW1072" s="116" t="s">
        <v>86</v>
      </c>
      <c r="AX1072" s="116" t="s">
        <v>31</v>
      </c>
      <c r="AY1072" s="116" t="s">
        <v>74</v>
      </c>
      <c r="AZ1072" s="324" t="s">
        <v>172</v>
      </c>
    </row>
    <row r="1073" spans="2:66" s="117" customFormat="1" ht="22.6" customHeight="1" x14ac:dyDescent="0.35">
      <c r="B1073" s="325"/>
      <c r="C1073" s="326"/>
      <c r="D1073" s="326"/>
      <c r="E1073" s="327" t="s">
        <v>5</v>
      </c>
      <c r="F1073" s="328" t="s">
        <v>189</v>
      </c>
      <c r="G1073" s="329"/>
      <c r="H1073" s="329"/>
      <c r="I1073" s="329"/>
      <c r="J1073" s="326"/>
      <c r="K1073" s="330">
        <v>10.207000000000001</v>
      </c>
      <c r="L1073" s="326"/>
      <c r="M1073" s="326"/>
      <c r="N1073" s="326"/>
      <c r="O1073" s="326"/>
      <c r="P1073" s="326"/>
      <c r="Q1073" s="326"/>
      <c r="S1073" s="331"/>
      <c r="U1073" s="332"/>
      <c r="V1073" s="326"/>
      <c r="W1073" s="326"/>
      <c r="X1073" s="326"/>
      <c r="Y1073" s="326"/>
      <c r="Z1073" s="326"/>
      <c r="AA1073" s="326"/>
      <c r="AB1073" s="333"/>
      <c r="AU1073" s="334" t="s">
        <v>180</v>
      </c>
      <c r="AV1073" s="334" t="s">
        <v>86</v>
      </c>
      <c r="AW1073" s="117" t="s">
        <v>177</v>
      </c>
      <c r="AX1073" s="117" t="s">
        <v>31</v>
      </c>
      <c r="AY1073" s="117" t="s">
        <v>81</v>
      </c>
      <c r="AZ1073" s="334" t="s">
        <v>172</v>
      </c>
    </row>
    <row r="1074" spans="2:66" s="112" customFormat="1" ht="31.6" customHeight="1" x14ac:dyDescent="0.35">
      <c r="B1074" s="187"/>
      <c r="C1074" s="288" t="s">
        <v>1040</v>
      </c>
      <c r="D1074" s="288" t="s">
        <v>173</v>
      </c>
      <c r="E1074" s="289" t="s">
        <v>1041</v>
      </c>
      <c r="F1074" s="290" t="s">
        <v>1042</v>
      </c>
      <c r="G1074" s="290"/>
      <c r="H1074" s="290"/>
      <c r="I1074" s="290"/>
      <c r="J1074" s="291" t="s">
        <v>176</v>
      </c>
      <c r="K1074" s="292">
        <v>2</v>
      </c>
      <c r="L1074" s="293"/>
      <c r="M1074" s="293"/>
      <c r="N1074" s="294">
        <f>ROUND(L1074*K1074,2)</f>
        <v>0</v>
      </c>
      <c r="O1074" s="294"/>
      <c r="P1074" s="294"/>
      <c r="Q1074" s="294"/>
      <c r="R1074" s="114" t="s">
        <v>2286</v>
      </c>
      <c r="S1074" s="192"/>
      <c r="U1074" s="295" t="s">
        <v>5</v>
      </c>
      <c r="V1074" s="300" t="s">
        <v>39</v>
      </c>
      <c r="W1074" s="301">
        <v>0.5</v>
      </c>
      <c r="X1074" s="301">
        <f>W1074*K1074</f>
        <v>1</v>
      </c>
      <c r="Y1074" s="301">
        <v>0</v>
      </c>
      <c r="Z1074" s="301">
        <f>Y1074*K1074</f>
        <v>0</v>
      </c>
      <c r="AA1074" s="301">
        <v>0.183</v>
      </c>
      <c r="AB1074" s="302">
        <f>AA1074*K1074</f>
        <v>0.36599999999999999</v>
      </c>
      <c r="AS1074" s="172" t="s">
        <v>177</v>
      </c>
      <c r="AU1074" s="172" t="s">
        <v>173</v>
      </c>
      <c r="AV1074" s="172" t="s">
        <v>86</v>
      </c>
      <c r="AZ1074" s="172" t="s">
        <v>172</v>
      </c>
      <c r="BF1074" s="299">
        <f>IF(V1074="základní",N1074,0)</f>
        <v>0</v>
      </c>
      <c r="BG1074" s="299">
        <f>IF(V1074="snížená",N1074,0)</f>
        <v>0</v>
      </c>
      <c r="BH1074" s="299">
        <f>IF(V1074="zákl. přenesená",N1074,0)</f>
        <v>0</v>
      </c>
      <c r="BI1074" s="299">
        <f>IF(V1074="sníž. přenesená",N1074,0)</f>
        <v>0</v>
      </c>
      <c r="BJ1074" s="299">
        <f>IF(V1074="nulová",N1074,0)</f>
        <v>0</v>
      </c>
      <c r="BK1074" s="172" t="s">
        <v>81</v>
      </c>
      <c r="BL1074" s="299">
        <f>ROUND(L1074*K1074,2)</f>
        <v>0</v>
      </c>
      <c r="BM1074" s="172" t="s">
        <v>177</v>
      </c>
      <c r="BN1074" s="172" t="s">
        <v>1043</v>
      </c>
    </row>
    <row r="1075" spans="2:66" s="115" customFormat="1" ht="22.6" customHeight="1" x14ac:dyDescent="0.35">
      <c r="B1075" s="303"/>
      <c r="C1075" s="304"/>
      <c r="D1075" s="304"/>
      <c r="E1075" s="305" t="s">
        <v>5</v>
      </c>
      <c r="F1075" s="306" t="s">
        <v>179</v>
      </c>
      <c r="G1075" s="307"/>
      <c r="H1075" s="307"/>
      <c r="I1075" s="307"/>
      <c r="J1075" s="304"/>
      <c r="K1075" s="308" t="s">
        <v>5</v>
      </c>
      <c r="L1075" s="304"/>
      <c r="M1075" s="304"/>
      <c r="N1075" s="304"/>
      <c r="O1075" s="304"/>
      <c r="P1075" s="304"/>
      <c r="Q1075" s="304"/>
      <c r="S1075" s="309"/>
      <c r="U1075" s="310"/>
      <c r="V1075" s="304"/>
      <c r="W1075" s="304"/>
      <c r="X1075" s="304"/>
      <c r="Y1075" s="304"/>
      <c r="Z1075" s="304"/>
      <c r="AA1075" s="304"/>
      <c r="AB1075" s="311"/>
      <c r="AU1075" s="312" t="s">
        <v>180</v>
      </c>
      <c r="AV1075" s="312" t="s">
        <v>86</v>
      </c>
      <c r="AW1075" s="115" t="s">
        <v>81</v>
      </c>
      <c r="AX1075" s="115" t="s">
        <v>31</v>
      </c>
      <c r="AY1075" s="115" t="s">
        <v>74</v>
      </c>
      <c r="AZ1075" s="312" t="s">
        <v>172</v>
      </c>
    </row>
    <row r="1076" spans="2:66" s="115" customFormat="1" ht="22.6" customHeight="1" x14ac:dyDescent="0.35">
      <c r="B1076" s="303"/>
      <c r="C1076" s="304"/>
      <c r="D1076" s="304"/>
      <c r="E1076" s="305" t="s">
        <v>5</v>
      </c>
      <c r="F1076" s="313" t="s">
        <v>235</v>
      </c>
      <c r="G1076" s="314"/>
      <c r="H1076" s="314"/>
      <c r="I1076" s="314"/>
      <c r="J1076" s="304"/>
      <c r="K1076" s="308" t="s">
        <v>5</v>
      </c>
      <c r="L1076" s="304"/>
      <c r="M1076" s="304"/>
      <c r="N1076" s="304"/>
      <c r="O1076" s="304"/>
      <c r="P1076" s="304"/>
      <c r="Q1076" s="304"/>
      <c r="S1076" s="309"/>
      <c r="U1076" s="310"/>
      <c r="V1076" s="304"/>
      <c r="W1076" s="304"/>
      <c r="X1076" s="304"/>
      <c r="Y1076" s="304"/>
      <c r="Z1076" s="304"/>
      <c r="AA1076" s="304"/>
      <c r="AB1076" s="311"/>
      <c r="AU1076" s="312" t="s">
        <v>180</v>
      </c>
      <c r="AV1076" s="312" t="s">
        <v>86</v>
      </c>
      <c r="AW1076" s="115" t="s">
        <v>81</v>
      </c>
      <c r="AX1076" s="115" t="s">
        <v>31</v>
      </c>
      <c r="AY1076" s="115" t="s">
        <v>74</v>
      </c>
      <c r="AZ1076" s="312" t="s">
        <v>172</v>
      </c>
    </row>
    <row r="1077" spans="2:66" s="115" customFormat="1" ht="22.6" customHeight="1" x14ac:dyDescent="0.35">
      <c r="B1077" s="303"/>
      <c r="C1077" s="304"/>
      <c r="D1077" s="304"/>
      <c r="E1077" s="305" t="s">
        <v>5</v>
      </c>
      <c r="F1077" s="313" t="s">
        <v>1044</v>
      </c>
      <c r="G1077" s="314"/>
      <c r="H1077" s="314"/>
      <c r="I1077" s="314"/>
      <c r="J1077" s="304"/>
      <c r="K1077" s="308" t="s">
        <v>5</v>
      </c>
      <c r="L1077" s="304"/>
      <c r="M1077" s="304"/>
      <c r="N1077" s="304"/>
      <c r="O1077" s="304"/>
      <c r="P1077" s="304"/>
      <c r="Q1077" s="304"/>
      <c r="S1077" s="309"/>
      <c r="U1077" s="310"/>
      <c r="V1077" s="304"/>
      <c r="W1077" s="304"/>
      <c r="X1077" s="304"/>
      <c r="Y1077" s="304"/>
      <c r="Z1077" s="304"/>
      <c r="AA1077" s="304"/>
      <c r="AB1077" s="311"/>
      <c r="AU1077" s="312" t="s">
        <v>180</v>
      </c>
      <c r="AV1077" s="312" t="s">
        <v>86</v>
      </c>
      <c r="AW1077" s="115" t="s">
        <v>81</v>
      </c>
      <c r="AX1077" s="115" t="s">
        <v>31</v>
      </c>
      <c r="AY1077" s="115" t="s">
        <v>74</v>
      </c>
      <c r="AZ1077" s="312" t="s">
        <v>172</v>
      </c>
    </row>
    <row r="1078" spans="2:66" s="116" customFormat="1" ht="22.6" customHeight="1" x14ac:dyDescent="0.35">
      <c r="B1078" s="315"/>
      <c r="C1078" s="316"/>
      <c r="D1078" s="316"/>
      <c r="E1078" s="317" t="s">
        <v>5</v>
      </c>
      <c r="F1078" s="318" t="s">
        <v>1045</v>
      </c>
      <c r="G1078" s="319"/>
      <c r="H1078" s="319"/>
      <c r="I1078" s="319"/>
      <c r="J1078" s="316"/>
      <c r="K1078" s="320">
        <v>2</v>
      </c>
      <c r="L1078" s="316"/>
      <c r="M1078" s="316"/>
      <c r="N1078" s="316"/>
      <c r="O1078" s="316"/>
      <c r="P1078" s="316"/>
      <c r="Q1078" s="316"/>
      <c r="S1078" s="321"/>
      <c r="U1078" s="322"/>
      <c r="V1078" s="316"/>
      <c r="W1078" s="316"/>
      <c r="X1078" s="316"/>
      <c r="Y1078" s="316"/>
      <c r="Z1078" s="316"/>
      <c r="AA1078" s="316"/>
      <c r="AB1078" s="323"/>
      <c r="AU1078" s="324" t="s">
        <v>180</v>
      </c>
      <c r="AV1078" s="324" t="s">
        <v>86</v>
      </c>
      <c r="AW1078" s="116" t="s">
        <v>86</v>
      </c>
      <c r="AX1078" s="116" t="s">
        <v>31</v>
      </c>
      <c r="AY1078" s="116" t="s">
        <v>81</v>
      </c>
      <c r="AZ1078" s="324" t="s">
        <v>172</v>
      </c>
    </row>
    <row r="1079" spans="2:66" s="112" customFormat="1" ht="31.6" customHeight="1" x14ac:dyDescent="0.35">
      <c r="B1079" s="187"/>
      <c r="C1079" s="288" t="s">
        <v>1046</v>
      </c>
      <c r="D1079" s="288" t="s">
        <v>173</v>
      </c>
      <c r="E1079" s="289" t="s">
        <v>1047</v>
      </c>
      <c r="F1079" s="290" t="s">
        <v>1048</v>
      </c>
      <c r="G1079" s="290"/>
      <c r="H1079" s="290"/>
      <c r="I1079" s="290"/>
      <c r="J1079" s="291" t="s">
        <v>176</v>
      </c>
      <c r="K1079" s="292">
        <v>2.52</v>
      </c>
      <c r="L1079" s="293"/>
      <c r="M1079" s="293"/>
      <c r="N1079" s="294">
        <f>ROUND(L1079*K1079,2)</f>
        <v>0</v>
      </c>
      <c r="O1079" s="294"/>
      <c r="P1079" s="294"/>
      <c r="Q1079" s="294"/>
      <c r="R1079" s="114" t="s">
        <v>2286</v>
      </c>
      <c r="S1079" s="192"/>
      <c r="U1079" s="295" t="s">
        <v>5</v>
      </c>
      <c r="V1079" s="300" t="s">
        <v>39</v>
      </c>
      <c r="W1079" s="301">
        <v>0.7</v>
      </c>
      <c r="X1079" s="301">
        <f>W1079*K1079</f>
        <v>1.7639999999999998</v>
      </c>
      <c r="Y1079" s="301">
        <v>0</v>
      </c>
      <c r="Z1079" s="301">
        <f>Y1079*K1079</f>
        <v>0</v>
      </c>
      <c r="AA1079" s="301">
        <v>4.8000000000000001E-2</v>
      </c>
      <c r="AB1079" s="302">
        <f>AA1079*K1079</f>
        <v>0.12096</v>
      </c>
      <c r="AS1079" s="172" t="s">
        <v>177</v>
      </c>
      <c r="AU1079" s="172" t="s">
        <v>173</v>
      </c>
      <c r="AV1079" s="172" t="s">
        <v>86</v>
      </c>
      <c r="AZ1079" s="172" t="s">
        <v>172</v>
      </c>
      <c r="BF1079" s="299">
        <f>IF(V1079="základní",N1079,0)</f>
        <v>0</v>
      </c>
      <c r="BG1079" s="299">
        <f>IF(V1079="snížená",N1079,0)</f>
        <v>0</v>
      </c>
      <c r="BH1079" s="299">
        <f>IF(V1079="zákl. přenesená",N1079,0)</f>
        <v>0</v>
      </c>
      <c r="BI1079" s="299">
        <f>IF(V1079="sníž. přenesená",N1079,0)</f>
        <v>0</v>
      </c>
      <c r="BJ1079" s="299">
        <f>IF(V1079="nulová",N1079,0)</f>
        <v>0</v>
      </c>
      <c r="BK1079" s="172" t="s">
        <v>81</v>
      </c>
      <c r="BL1079" s="299">
        <f>ROUND(L1079*K1079,2)</f>
        <v>0</v>
      </c>
      <c r="BM1079" s="172" t="s">
        <v>177</v>
      </c>
      <c r="BN1079" s="172" t="s">
        <v>1049</v>
      </c>
    </row>
    <row r="1080" spans="2:66" s="115" customFormat="1" ht="22.6" customHeight="1" x14ac:dyDescent="0.35">
      <c r="B1080" s="303"/>
      <c r="C1080" s="304"/>
      <c r="D1080" s="304"/>
      <c r="E1080" s="305" t="s">
        <v>5</v>
      </c>
      <c r="F1080" s="306" t="s">
        <v>443</v>
      </c>
      <c r="G1080" s="307"/>
      <c r="H1080" s="307"/>
      <c r="I1080" s="307"/>
      <c r="J1080" s="304"/>
      <c r="K1080" s="308" t="s">
        <v>5</v>
      </c>
      <c r="L1080" s="304"/>
      <c r="M1080" s="304"/>
      <c r="N1080" s="304"/>
      <c r="O1080" s="304"/>
      <c r="P1080" s="304"/>
      <c r="Q1080" s="304"/>
      <c r="S1080" s="309"/>
      <c r="U1080" s="310"/>
      <c r="V1080" s="304"/>
      <c r="W1080" s="304"/>
      <c r="X1080" s="304"/>
      <c r="Y1080" s="304"/>
      <c r="Z1080" s="304"/>
      <c r="AA1080" s="304"/>
      <c r="AB1080" s="311"/>
      <c r="AU1080" s="312" t="s">
        <v>180</v>
      </c>
      <c r="AV1080" s="312" t="s">
        <v>86</v>
      </c>
      <c r="AW1080" s="115" t="s">
        <v>81</v>
      </c>
      <c r="AX1080" s="115" t="s">
        <v>31</v>
      </c>
      <c r="AY1080" s="115" t="s">
        <v>74</v>
      </c>
      <c r="AZ1080" s="312" t="s">
        <v>172</v>
      </c>
    </row>
    <row r="1081" spans="2:66" s="115" customFormat="1" ht="22.6" customHeight="1" x14ac:dyDescent="0.35">
      <c r="B1081" s="303"/>
      <c r="C1081" s="304"/>
      <c r="D1081" s="304"/>
      <c r="E1081" s="305" t="s">
        <v>5</v>
      </c>
      <c r="F1081" s="313" t="s">
        <v>235</v>
      </c>
      <c r="G1081" s="314"/>
      <c r="H1081" s="314"/>
      <c r="I1081" s="314"/>
      <c r="J1081" s="304"/>
      <c r="K1081" s="308" t="s">
        <v>5</v>
      </c>
      <c r="L1081" s="304"/>
      <c r="M1081" s="304"/>
      <c r="N1081" s="304"/>
      <c r="O1081" s="304"/>
      <c r="P1081" s="304"/>
      <c r="Q1081" s="304"/>
      <c r="S1081" s="309"/>
      <c r="U1081" s="310"/>
      <c r="V1081" s="304"/>
      <c r="W1081" s="304"/>
      <c r="X1081" s="304"/>
      <c r="Y1081" s="304"/>
      <c r="Z1081" s="304"/>
      <c r="AA1081" s="304"/>
      <c r="AB1081" s="311"/>
      <c r="AU1081" s="312" t="s">
        <v>180</v>
      </c>
      <c r="AV1081" s="312" t="s">
        <v>86</v>
      </c>
      <c r="AW1081" s="115" t="s">
        <v>81</v>
      </c>
      <c r="AX1081" s="115" t="s">
        <v>31</v>
      </c>
      <c r="AY1081" s="115" t="s">
        <v>74</v>
      </c>
      <c r="AZ1081" s="312" t="s">
        <v>172</v>
      </c>
    </row>
    <row r="1082" spans="2:66" s="115" customFormat="1" ht="22.6" customHeight="1" x14ac:dyDescent="0.35">
      <c r="B1082" s="303"/>
      <c r="C1082" s="304"/>
      <c r="D1082" s="304"/>
      <c r="E1082" s="305" t="s">
        <v>5</v>
      </c>
      <c r="F1082" s="313" t="s">
        <v>366</v>
      </c>
      <c r="G1082" s="314"/>
      <c r="H1082" s="314"/>
      <c r="I1082" s="314"/>
      <c r="J1082" s="304"/>
      <c r="K1082" s="308" t="s">
        <v>5</v>
      </c>
      <c r="L1082" s="304"/>
      <c r="M1082" s="304"/>
      <c r="N1082" s="304"/>
      <c r="O1082" s="304"/>
      <c r="P1082" s="304"/>
      <c r="Q1082" s="304"/>
      <c r="S1082" s="309"/>
      <c r="U1082" s="310"/>
      <c r="V1082" s="304"/>
      <c r="W1082" s="304"/>
      <c r="X1082" s="304"/>
      <c r="Y1082" s="304"/>
      <c r="Z1082" s="304"/>
      <c r="AA1082" s="304"/>
      <c r="AB1082" s="311"/>
      <c r="AU1082" s="312" t="s">
        <v>180</v>
      </c>
      <c r="AV1082" s="312" t="s">
        <v>86</v>
      </c>
      <c r="AW1082" s="115" t="s">
        <v>81</v>
      </c>
      <c r="AX1082" s="115" t="s">
        <v>31</v>
      </c>
      <c r="AY1082" s="115" t="s">
        <v>74</v>
      </c>
      <c r="AZ1082" s="312" t="s">
        <v>172</v>
      </c>
    </row>
    <row r="1083" spans="2:66" s="116" customFormat="1" ht="22.6" customHeight="1" x14ac:dyDescent="0.35">
      <c r="B1083" s="315"/>
      <c r="C1083" s="316"/>
      <c r="D1083" s="316"/>
      <c r="E1083" s="317" t="s">
        <v>5</v>
      </c>
      <c r="F1083" s="318" t="s">
        <v>1050</v>
      </c>
      <c r="G1083" s="319"/>
      <c r="H1083" s="319"/>
      <c r="I1083" s="319"/>
      <c r="J1083" s="316"/>
      <c r="K1083" s="320">
        <v>0.36</v>
      </c>
      <c r="L1083" s="316"/>
      <c r="M1083" s="316"/>
      <c r="N1083" s="316"/>
      <c r="O1083" s="316"/>
      <c r="P1083" s="316"/>
      <c r="Q1083" s="316"/>
      <c r="S1083" s="321"/>
      <c r="U1083" s="322"/>
      <c r="V1083" s="316"/>
      <c r="W1083" s="316"/>
      <c r="X1083" s="316"/>
      <c r="Y1083" s="316"/>
      <c r="Z1083" s="316"/>
      <c r="AA1083" s="316"/>
      <c r="AB1083" s="323"/>
      <c r="AU1083" s="324" t="s">
        <v>180</v>
      </c>
      <c r="AV1083" s="324" t="s">
        <v>86</v>
      </c>
      <c r="AW1083" s="116" t="s">
        <v>86</v>
      </c>
      <c r="AX1083" s="116" t="s">
        <v>31</v>
      </c>
      <c r="AY1083" s="116" t="s">
        <v>74</v>
      </c>
      <c r="AZ1083" s="324" t="s">
        <v>172</v>
      </c>
    </row>
    <row r="1084" spans="2:66" s="115" customFormat="1" ht="22.6" customHeight="1" x14ac:dyDescent="0.35">
      <c r="B1084" s="303"/>
      <c r="C1084" s="304"/>
      <c r="D1084" s="304"/>
      <c r="E1084" s="305" t="s">
        <v>5</v>
      </c>
      <c r="F1084" s="313" t="s">
        <v>1051</v>
      </c>
      <c r="G1084" s="314"/>
      <c r="H1084" s="314"/>
      <c r="I1084" s="314"/>
      <c r="J1084" s="304"/>
      <c r="K1084" s="308" t="s">
        <v>5</v>
      </c>
      <c r="L1084" s="304"/>
      <c r="M1084" s="304"/>
      <c r="N1084" s="304"/>
      <c r="O1084" s="304"/>
      <c r="P1084" s="304"/>
      <c r="Q1084" s="304"/>
      <c r="S1084" s="309"/>
      <c r="U1084" s="310"/>
      <c r="V1084" s="304"/>
      <c r="W1084" s="304"/>
      <c r="X1084" s="304"/>
      <c r="Y1084" s="304"/>
      <c r="Z1084" s="304"/>
      <c r="AA1084" s="304"/>
      <c r="AB1084" s="311"/>
      <c r="AU1084" s="312" t="s">
        <v>180</v>
      </c>
      <c r="AV1084" s="312" t="s">
        <v>86</v>
      </c>
      <c r="AW1084" s="115" t="s">
        <v>81</v>
      </c>
      <c r="AX1084" s="115" t="s">
        <v>31</v>
      </c>
      <c r="AY1084" s="115" t="s">
        <v>74</v>
      </c>
      <c r="AZ1084" s="312" t="s">
        <v>172</v>
      </c>
    </row>
    <row r="1085" spans="2:66" s="115" customFormat="1" ht="22.6" customHeight="1" x14ac:dyDescent="0.35">
      <c r="B1085" s="303"/>
      <c r="C1085" s="304"/>
      <c r="D1085" s="304"/>
      <c r="E1085" s="305" t="s">
        <v>5</v>
      </c>
      <c r="F1085" s="313" t="s">
        <v>307</v>
      </c>
      <c r="G1085" s="314"/>
      <c r="H1085" s="314"/>
      <c r="I1085" s="314"/>
      <c r="J1085" s="304"/>
      <c r="K1085" s="308" t="s">
        <v>5</v>
      </c>
      <c r="L1085" s="304"/>
      <c r="M1085" s="304"/>
      <c r="N1085" s="304"/>
      <c r="O1085" s="304"/>
      <c r="P1085" s="304"/>
      <c r="Q1085" s="304"/>
      <c r="S1085" s="309"/>
      <c r="U1085" s="310"/>
      <c r="V1085" s="304"/>
      <c r="W1085" s="304"/>
      <c r="X1085" s="304"/>
      <c r="Y1085" s="304"/>
      <c r="Z1085" s="304"/>
      <c r="AA1085" s="304"/>
      <c r="AB1085" s="311"/>
      <c r="AU1085" s="312" t="s">
        <v>180</v>
      </c>
      <c r="AV1085" s="312" t="s">
        <v>86</v>
      </c>
      <c r="AW1085" s="115" t="s">
        <v>81</v>
      </c>
      <c r="AX1085" s="115" t="s">
        <v>31</v>
      </c>
      <c r="AY1085" s="115" t="s">
        <v>74</v>
      </c>
      <c r="AZ1085" s="312" t="s">
        <v>172</v>
      </c>
    </row>
    <row r="1086" spans="2:66" s="115" customFormat="1" ht="22.6" customHeight="1" x14ac:dyDescent="0.35">
      <c r="B1086" s="303"/>
      <c r="C1086" s="304"/>
      <c r="D1086" s="304"/>
      <c r="E1086" s="305" t="s">
        <v>5</v>
      </c>
      <c r="F1086" s="313" t="s">
        <v>366</v>
      </c>
      <c r="G1086" s="314"/>
      <c r="H1086" s="314"/>
      <c r="I1086" s="314"/>
      <c r="J1086" s="304"/>
      <c r="K1086" s="308" t="s">
        <v>5</v>
      </c>
      <c r="L1086" s="304"/>
      <c r="M1086" s="304"/>
      <c r="N1086" s="304"/>
      <c r="O1086" s="304"/>
      <c r="P1086" s="304"/>
      <c r="Q1086" s="304"/>
      <c r="S1086" s="309"/>
      <c r="U1086" s="310"/>
      <c r="V1086" s="304"/>
      <c r="W1086" s="304"/>
      <c r="X1086" s="304"/>
      <c r="Y1086" s="304"/>
      <c r="Z1086" s="304"/>
      <c r="AA1086" s="304"/>
      <c r="AB1086" s="311"/>
      <c r="AU1086" s="312" t="s">
        <v>180</v>
      </c>
      <c r="AV1086" s="312" t="s">
        <v>86</v>
      </c>
      <c r="AW1086" s="115" t="s">
        <v>81</v>
      </c>
      <c r="AX1086" s="115" t="s">
        <v>31</v>
      </c>
      <c r="AY1086" s="115" t="s">
        <v>74</v>
      </c>
      <c r="AZ1086" s="312" t="s">
        <v>172</v>
      </c>
    </row>
    <row r="1087" spans="2:66" s="116" customFormat="1" ht="22.6" customHeight="1" x14ac:dyDescent="0.35">
      <c r="B1087" s="315"/>
      <c r="C1087" s="316"/>
      <c r="D1087" s="316"/>
      <c r="E1087" s="317" t="s">
        <v>5</v>
      </c>
      <c r="F1087" s="318" t="s">
        <v>1052</v>
      </c>
      <c r="G1087" s="319"/>
      <c r="H1087" s="319"/>
      <c r="I1087" s="319"/>
      <c r="J1087" s="316"/>
      <c r="K1087" s="320">
        <v>0.72</v>
      </c>
      <c r="L1087" s="316"/>
      <c r="M1087" s="316"/>
      <c r="N1087" s="316"/>
      <c r="O1087" s="316"/>
      <c r="P1087" s="316"/>
      <c r="Q1087" s="316"/>
      <c r="S1087" s="321"/>
      <c r="U1087" s="322"/>
      <c r="V1087" s="316"/>
      <c r="W1087" s="316"/>
      <c r="X1087" s="316"/>
      <c r="Y1087" s="316"/>
      <c r="Z1087" s="316"/>
      <c r="AA1087" s="316"/>
      <c r="AB1087" s="323"/>
      <c r="AU1087" s="324" t="s">
        <v>180</v>
      </c>
      <c r="AV1087" s="324" t="s">
        <v>86</v>
      </c>
      <c r="AW1087" s="116" t="s">
        <v>86</v>
      </c>
      <c r="AX1087" s="116" t="s">
        <v>31</v>
      </c>
      <c r="AY1087" s="116" t="s">
        <v>74</v>
      </c>
      <c r="AZ1087" s="324" t="s">
        <v>172</v>
      </c>
    </row>
    <row r="1088" spans="2:66" s="116" customFormat="1" ht="22.6" customHeight="1" x14ac:dyDescent="0.35">
      <c r="B1088" s="315"/>
      <c r="C1088" s="316"/>
      <c r="D1088" s="316"/>
      <c r="E1088" s="317" t="s">
        <v>5</v>
      </c>
      <c r="F1088" s="318" t="s">
        <v>1053</v>
      </c>
      <c r="G1088" s="319"/>
      <c r="H1088" s="319"/>
      <c r="I1088" s="319"/>
      <c r="J1088" s="316"/>
      <c r="K1088" s="320">
        <v>1.44</v>
      </c>
      <c r="L1088" s="316"/>
      <c r="M1088" s="316"/>
      <c r="N1088" s="316"/>
      <c r="O1088" s="316"/>
      <c r="P1088" s="316"/>
      <c r="Q1088" s="316"/>
      <c r="S1088" s="321"/>
      <c r="U1088" s="322"/>
      <c r="V1088" s="316"/>
      <c r="W1088" s="316"/>
      <c r="X1088" s="316"/>
      <c r="Y1088" s="316"/>
      <c r="Z1088" s="316"/>
      <c r="AA1088" s="316"/>
      <c r="AB1088" s="323"/>
      <c r="AU1088" s="324" t="s">
        <v>180</v>
      </c>
      <c r="AV1088" s="324" t="s">
        <v>86</v>
      </c>
      <c r="AW1088" s="116" t="s">
        <v>86</v>
      </c>
      <c r="AX1088" s="116" t="s">
        <v>31</v>
      </c>
      <c r="AY1088" s="116" t="s">
        <v>74</v>
      </c>
      <c r="AZ1088" s="324" t="s">
        <v>172</v>
      </c>
    </row>
    <row r="1089" spans="2:66" s="117" customFormat="1" ht="22.6" customHeight="1" x14ac:dyDescent="0.35">
      <c r="B1089" s="325"/>
      <c r="C1089" s="326"/>
      <c r="D1089" s="326"/>
      <c r="E1089" s="327" t="s">
        <v>5</v>
      </c>
      <c r="F1089" s="328" t="s">
        <v>189</v>
      </c>
      <c r="G1089" s="329"/>
      <c r="H1089" s="329"/>
      <c r="I1089" s="329"/>
      <c r="J1089" s="326"/>
      <c r="K1089" s="330">
        <v>2.52</v>
      </c>
      <c r="L1089" s="326"/>
      <c r="M1089" s="326"/>
      <c r="N1089" s="326"/>
      <c r="O1089" s="326"/>
      <c r="P1089" s="326"/>
      <c r="Q1089" s="326"/>
      <c r="S1089" s="331"/>
      <c r="U1089" s="332"/>
      <c r="V1089" s="326"/>
      <c r="W1089" s="326"/>
      <c r="X1089" s="326"/>
      <c r="Y1089" s="326"/>
      <c r="Z1089" s="326"/>
      <c r="AA1089" s="326"/>
      <c r="AB1089" s="333"/>
      <c r="AU1089" s="334" t="s">
        <v>180</v>
      </c>
      <c r="AV1089" s="334" t="s">
        <v>86</v>
      </c>
      <c r="AW1089" s="117" t="s">
        <v>177</v>
      </c>
      <c r="AX1089" s="117" t="s">
        <v>31</v>
      </c>
      <c r="AY1089" s="117" t="s">
        <v>81</v>
      </c>
      <c r="AZ1089" s="334" t="s">
        <v>172</v>
      </c>
    </row>
    <row r="1090" spans="2:66" s="112" customFormat="1" ht="31.6" customHeight="1" x14ac:dyDescent="0.35">
      <c r="B1090" s="187"/>
      <c r="C1090" s="288" t="s">
        <v>1054</v>
      </c>
      <c r="D1090" s="288" t="s">
        <v>173</v>
      </c>
      <c r="E1090" s="289" t="s">
        <v>1055</v>
      </c>
      <c r="F1090" s="290" t="s">
        <v>1056</v>
      </c>
      <c r="G1090" s="290"/>
      <c r="H1090" s="290"/>
      <c r="I1090" s="290"/>
      <c r="J1090" s="291" t="s">
        <v>176</v>
      </c>
      <c r="K1090" s="292">
        <v>53.773000000000003</v>
      </c>
      <c r="L1090" s="293"/>
      <c r="M1090" s="293"/>
      <c r="N1090" s="294">
        <f>ROUND(L1090*K1090,2)</f>
        <v>0</v>
      </c>
      <c r="O1090" s="294"/>
      <c r="P1090" s="294"/>
      <c r="Q1090" s="294"/>
      <c r="R1090" s="114" t="s">
        <v>2286</v>
      </c>
      <c r="S1090" s="192"/>
      <c r="U1090" s="295" t="s">
        <v>5</v>
      </c>
      <c r="V1090" s="300" t="s">
        <v>39</v>
      </c>
      <c r="W1090" s="301">
        <v>0.47099999999999997</v>
      </c>
      <c r="X1090" s="301">
        <f>W1090*K1090</f>
        <v>25.327083000000002</v>
      </c>
      <c r="Y1090" s="301">
        <v>0</v>
      </c>
      <c r="Z1090" s="301">
        <f>Y1090*K1090</f>
        <v>0</v>
      </c>
      <c r="AA1090" s="301">
        <v>3.7999999999999999E-2</v>
      </c>
      <c r="AB1090" s="302">
        <f>AA1090*K1090</f>
        <v>2.043374</v>
      </c>
      <c r="AS1090" s="172" t="s">
        <v>177</v>
      </c>
      <c r="AU1090" s="172" t="s">
        <v>173</v>
      </c>
      <c r="AV1090" s="172" t="s">
        <v>86</v>
      </c>
      <c r="AZ1090" s="172" t="s">
        <v>172</v>
      </c>
      <c r="BF1090" s="299">
        <f>IF(V1090="základní",N1090,0)</f>
        <v>0</v>
      </c>
      <c r="BG1090" s="299">
        <f>IF(V1090="snížená",N1090,0)</f>
        <v>0</v>
      </c>
      <c r="BH1090" s="299">
        <f>IF(V1090="zákl. přenesená",N1090,0)</f>
        <v>0</v>
      </c>
      <c r="BI1090" s="299">
        <f>IF(V1090="sníž. přenesená",N1090,0)</f>
        <v>0</v>
      </c>
      <c r="BJ1090" s="299">
        <f>IF(V1090="nulová",N1090,0)</f>
        <v>0</v>
      </c>
      <c r="BK1090" s="172" t="s">
        <v>81</v>
      </c>
      <c r="BL1090" s="299">
        <f>ROUND(L1090*K1090,2)</f>
        <v>0</v>
      </c>
      <c r="BM1090" s="172" t="s">
        <v>177</v>
      </c>
      <c r="BN1090" s="172" t="s">
        <v>1057</v>
      </c>
    </row>
    <row r="1091" spans="2:66" s="115" customFormat="1" ht="22.6" customHeight="1" x14ac:dyDescent="0.35">
      <c r="B1091" s="303"/>
      <c r="C1091" s="304"/>
      <c r="D1091" s="304"/>
      <c r="E1091" s="305" t="s">
        <v>5</v>
      </c>
      <c r="F1091" s="306" t="s">
        <v>443</v>
      </c>
      <c r="G1091" s="307"/>
      <c r="H1091" s="307"/>
      <c r="I1091" s="307"/>
      <c r="J1091" s="304"/>
      <c r="K1091" s="308" t="s">
        <v>5</v>
      </c>
      <c r="L1091" s="304"/>
      <c r="M1091" s="304"/>
      <c r="N1091" s="304"/>
      <c r="O1091" s="304"/>
      <c r="P1091" s="304"/>
      <c r="Q1091" s="304"/>
      <c r="S1091" s="309"/>
      <c r="U1091" s="310"/>
      <c r="V1091" s="304"/>
      <c r="W1091" s="304"/>
      <c r="X1091" s="304"/>
      <c r="Y1091" s="304"/>
      <c r="Z1091" s="304"/>
      <c r="AA1091" s="304"/>
      <c r="AB1091" s="311"/>
      <c r="AU1091" s="312" t="s">
        <v>180</v>
      </c>
      <c r="AV1091" s="312" t="s">
        <v>86</v>
      </c>
      <c r="AW1091" s="115" t="s">
        <v>81</v>
      </c>
      <c r="AX1091" s="115" t="s">
        <v>31</v>
      </c>
      <c r="AY1091" s="115" t="s">
        <v>74</v>
      </c>
      <c r="AZ1091" s="312" t="s">
        <v>172</v>
      </c>
    </row>
    <row r="1092" spans="2:66" s="115" customFormat="1" ht="22.6" customHeight="1" x14ac:dyDescent="0.35">
      <c r="B1092" s="303"/>
      <c r="C1092" s="304"/>
      <c r="D1092" s="304"/>
      <c r="E1092" s="305" t="s">
        <v>5</v>
      </c>
      <c r="F1092" s="313" t="s">
        <v>235</v>
      </c>
      <c r="G1092" s="314"/>
      <c r="H1092" s="314"/>
      <c r="I1092" s="314"/>
      <c r="J1092" s="304"/>
      <c r="K1092" s="308" t="s">
        <v>5</v>
      </c>
      <c r="L1092" s="304"/>
      <c r="M1092" s="304"/>
      <c r="N1092" s="304"/>
      <c r="O1092" s="304"/>
      <c r="P1092" s="304"/>
      <c r="Q1092" s="304"/>
      <c r="S1092" s="309"/>
      <c r="U1092" s="310"/>
      <c r="V1092" s="304"/>
      <c r="W1092" s="304"/>
      <c r="X1092" s="304"/>
      <c r="Y1092" s="304"/>
      <c r="Z1092" s="304"/>
      <c r="AA1092" s="304"/>
      <c r="AB1092" s="311"/>
      <c r="AU1092" s="312" t="s">
        <v>180</v>
      </c>
      <c r="AV1092" s="312" t="s">
        <v>86</v>
      </c>
      <c r="AW1092" s="115" t="s">
        <v>81</v>
      </c>
      <c r="AX1092" s="115" t="s">
        <v>31</v>
      </c>
      <c r="AY1092" s="115" t="s">
        <v>74</v>
      </c>
      <c r="AZ1092" s="312" t="s">
        <v>172</v>
      </c>
    </row>
    <row r="1093" spans="2:66" s="115" customFormat="1" ht="22.6" customHeight="1" x14ac:dyDescent="0.35">
      <c r="B1093" s="303"/>
      <c r="C1093" s="304"/>
      <c r="D1093" s="304"/>
      <c r="E1093" s="305" t="s">
        <v>5</v>
      </c>
      <c r="F1093" s="313" t="s">
        <v>366</v>
      </c>
      <c r="G1093" s="314"/>
      <c r="H1093" s="314"/>
      <c r="I1093" s="314"/>
      <c r="J1093" s="304"/>
      <c r="K1093" s="308" t="s">
        <v>5</v>
      </c>
      <c r="L1093" s="304"/>
      <c r="M1093" s="304"/>
      <c r="N1093" s="304"/>
      <c r="O1093" s="304"/>
      <c r="P1093" s="304"/>
      <c r="Q1093" s="304"/>
      <c r="S1093" s="309"/>
      <c r="U1093" s="310"/>
      <c r="V1093" s="304"/>
      <c r="W1093" s="304"/>
      <c r="X1093" s="304"/>
      <c r="Y1093" s="304"/>
      <c r="Z1093" s="304"/>
      <c r="AA1093" s="304"/>
      <c r="AB1093" s="311"/>
      <c r="AU1093" s="312" t="s">
        <v>180</v>
      </c>
      <c r="AV1093" s="312" t="s">
        <v>86</v>
      </c>
      <c r="AW1093" s="115" t="s">
        <v>81</v>
      </c>
      <c r="AX1093" s="115" t="s">
        <v>31</v>
      </c>
      <c r="AY1093" s="115" t="s">
        <v>74</v>
      </c>
      <c r="AZ1093" s="312" t="s">
        <v>172</v>
      </c>
    </row>
    <row r="1094" spans="2:66" s="116" customFormat="1" ht="22.6" customHeight="1" x14ac:dyDescent="0.35">
      <c r="B1094" s="315"/>
      <c r="C1094" s="316"/>
      <c r="D1094" s="316"/>
      <c r="E1094" s="317" t="s">
        <v>5</v>
      </c>
      <c r="F1094" s="318" t="s">
        <v>1058</v>
      </c>
      <c r="G1094" s="319"/>
      <c r="H1094" s="319"/>
      <c r="I1094" s="319"/>
      <c r="J1094" s="316"/>
      <c r="K1094" s="320">
        <v>3.2480000000000002</v>
      </c>
      <c r="L1094" s="316"/>
      <c r="M1094" s="316"/>
      <c r="N1094" s="316"/>
      <c r="O1094" s="316"/>
      <c r="P1094" s="316"/>
      <c r="Q1094" s="316"/>
      <c r="S1094" s="321"/>
      <c r="U1094" s="322"/>
      <c r="V1094" s="316"/>
      <c r="W1094" s="316"/>
      <c r="X1094" s="316"/>
      <c r="Y1094" s="316"/>
      <c r="Z1094" s="316"/>
      <c r="AA1094" s="316"/>
      <c r="AB1094" s="323"/>
      <c r="AU1094" s="324" t="s">
        <v>180</v>
      </c>
      <c r="AV1094" s="324" t="s">
        <v>86</v>
      </c>
      <c r="AW1094" s="116" t="s">
        <v>86</v>
      </c>
      <c r="AX1094" s="116" t="s">
        <v>31</v>
      </c>
      <c r="AY1094" s="116" t="s">
        <v>74</v>
      </c>
      <c r="AZ1094" s="324" t="s">
        <v>172</v>
      </c>
    </row>
    <row r="1095" spans="2:66" s="116" customFormat="1" ht="22.6" customHeight="1" x14ac:dyDescent="0.35">
      <c r="B1095" s="315"/>
      <c r="C1095" s="316"/>
      <c r="D1095" s="316"/>
      <c r="E1095" s="317" t="s">
        <v>5</v>
      </c>
      <c r="F1095" s="318" t="s">
        <v>1059</v>
      </c>
      <c r="G1095" s="319"/>
      <c r="H1095" s="319"/>
      <c r="I1095" s="319"/>
      <c r="J1095" s="316"/>
      <c r="K1095" s="320">
        <v>5.67</v>
      </c>
      <c r="L1095" s="316"/>
      <c r="M1095" s="316"/>
      <c r="N1095" s="316"/>
      <c r="O1095" s="316"/>
      <c r="P1095" s="316"/>
      <c r="Q1095" s="316"/>
      <c r="S1095" s="321"/>
      <c r="U1095" s="322"/>
      <c r="V1095" s="316"/>
      <c r="W1095" s="316"/>
      <c r="X1095" s="316"/>
      <c r="Y1095" s="316"/>
      <c r="Z1095" s="316"/>
      <c r="AA1095" s="316"/>
      <c r="AB1095" s="323"/>
      <c r="AU1095" s="324" t="s">
        <v>180</v>
      </c>
      <c r="AV1095" s="324" t="s">
        <v>86</v>
      </c>
      <c r="AW1095" s="116" t="s">
        <v>86</v>
      </c>
      <c r="AX1095" s="116" t="s">
        <v>31</v>
      </c>
      <c r="AY1095" s="116" t="s">
        <v>74</v>
      </c>
      <c r="AZ1095" s="324" t="s">
        <v>172</v>
      </c>
    </row>
    <row r="1096" spans="2:66" s="116" customFormat="1" ht="22.6" customHeight="1" x14ac:dyDescent="0.35">
      <c r="B1096" s="315"/>
      <c r="C1096" s="316"/>
      <c r="D1096" s="316"/>
      <c r="E1096" s="317" t="s">
        <v>5</v>
      </c>
      <c r="F1096" s="318" t="s">
        <v>1060</v>
      </c>
      <c r="G1096" s="319"/>
      <c r="H1096" s="319"/>
      <c r="I1096" s="319"/>
      <c r="J1096" s="316"/>
      <c r="K1096" s="320">
        <v>6</v>
      </c>
      <c r="L1096" s="316"/>
      <c r="M1096" s="316"/>
      <c r="N1096" s="316"/>
      <c r="O1096" s="316"/>
      <c r="P1096" s="316"/>
      <c r="Q1096" s="316"/>
      <c r="S1096" s="321"/>
      <c r="U1096" s="322"/>
      <c r="V1096" s="316"/>
      <c r="W1096" s="316"/>
      <c r="X1096" s="316"/>
      <c r="Y1096" s="316"/>
      <c r="Z1096" s="316"/>
      <c r="AA1096" s="316"/>
      <c r="AB1096" s="323"/>
      <c r="AU1096" s="324" t="s">
        <v>180</v>
      </c>
      <c r="AV1096" s="324" t="s">
        <v>86</v>
      </c>
      <c r="AW1096" s="116" t="s">
        <v>86</v>
      </c>
      <c r="AX1096" s="116" t="s">
        <v>31</v>
      </c>
      <c r="AY1096" s="116" t="s">
        <v>74</v>
      </c>
      <c r="AZ1096" s="324" t="s">
        <v>172</v>
      </c>
    </row>
    <row r="1097" spans="2:66" s="116" customFormat="1" ht="22.6" customHeight="1" x14ac:dyDescent="0.35">
      <c r="B1097" s="315"/>
      <c r="C1097" s="316"/>
      <c r="D1097" s="316"/>
      <c r="E1097" s="317" t="s">
        <v>5</v>
      </c>
      <c r="F1097" s="318" t="s">
        <v>1061</v>
      </c>
      <c r="G1097" s="319"/>
      <c r="H1097" s="319"/>
      <c r="I1097" s="319"/>
      <c r="J1097" s="316"/>
      <c r="K1097" s="320">
        <v>4.4000000000000004</v>
      </c>
      <c r="L1097" s="316"/>
      <c r="M1097" s="316"/>
      <c r="N1097" s="316"/>
      <c r="O1097" s="316"/>
      <c r="P1097" s="316"/>
      <c r="Q1097" s="316"/>
      <c r="S1097" s="321"/>
      <c r="U1097" s="322"/>
      <c r="V1097" s="316"/>
      <c r="W1097" s="316"/>
      <c r="X1097" s="316"/>
      <c r="Y1097" s="316"/>
      <c r="Z1097" s="316"/>
      <c r="AA1097" s="316"/>
      <c r="AB1097" s="323"/>
      <c r="AU1097" s="324" t="s">
        <v>180</v>
      </c>
      <c r="AV1097" s="324" t="s">
        <v>86</v>
      </c>
      <c r="AW1097" s="116" t="s">
        <v>86</v>
      </c>
      <c r="AX1097" s="116" t="s">
        <v>31</v>
      </c>
      <c r="AY1097" s="116" t="s">
        <v>74</v>
      </c>
      <c r="AZ1097" s="324" t="s">
        <v>172</v>
      </c>
    </row>
    <row r="1098" spans="2:66" s="116" customFormat="1" ht="22.6" customHeight="1" x14ac:dyDescent="0.35">
      <c r="B1098" s="315"/>
      <c r="C1098" s="316"/>
      <c r="D1098" s="316"/>
      <c r="E1098" s="317" t="s">
        <v>5</v>
      </c>
      <c r="F1098" s="318" t="s">
        <v>1062</v>
      </c>
      <c r="G1098" s="319"/>
      <c r="H1098" s="319"/>
      <c r="I1098" s="319"/>
      <c r="J1098" s="316"/>
      <c r="K1098" s="320">
        <v>5.875</v>
      </c>
      <c r="L1098" s="316"/>
      <c r="M1098" s="316"/>
      <c r="N1098" s="316"/>
      <c r="O1098" s="316"/>
      <c r="P1098" s="316"/>
      <c r="Q1098" s="316"/>
      <c r="S1098" s="321"/>
      <c r="U1098" s="322"/>
      <c r="V1098" s="316"/>
      <c r="W1098" s="316"/>
      <c r="X1098" s="316"/>
      <c r="Y1098" s="316"/>
      <c r="Z1098" s="316"/>
      <c r="AA1098" s="316"/>
      <c r="AB1098" s="323"/>
      <c r="AU1098" s="324" t="s">
        <v>180</v>
      </c>
      <c r="AV1098" s="324" t="s">
        <v>86</v>
      </c>
      <c r="AW1098" s="116" t="s">
        <v>86</v>
      </c>
      <c r="AX1098" s="116" t="s">
        <v>31</v>
      </c>
      <c r="AY1098" s="116" t="s">
        <v>74</v>
      </c>
      <c r="AZ1098" s="324" t="s">
        <v>172</v>
      </c>
    </row>
    <row r="1099" spans="2:66" s="116" customFormat="1" ht="22.6" customHeight="1" x14ac:dyDescent="0.35">
      <c r="B1099" s="315"/>
      <c r="C1099" s="316"/>
      <c r="D1099" s="316"/>
      <c r="E1099" s="317" t="s">
        <v>5</v>
      </c>
      <c r="F1099" s="318" t="s">
        <v>1063</v>
      </c>
      <c r="G1099" s="319"/>
      <c r="H1099" s="319"/>
      <c r="I1099" s="319"/>
      <c r="J1099" s="316"/>
      <c r="K1099" s="320">
        <v>5.99</v>
      </c>
      <c r="L1099" s="316"/>
      <c r="M1099" s="316"/>
      <c r="N1099" s="316"/>
      <c r="O1099" s="316"/>
      <c r="P1099" s="316"/>
      <c r="Q1099" s="316"/>
      <c r="S1099" s="321"/>
      <c r="U1099" s="322"/>
      <c r="V1099" s="316"/>
      <c r="W1099" s="316"/>
      <c r="X1099" s="316"/>
      <c r="Y1099" s="316"/>
      <c r="Z1099" s="316"/>
      <c r="AA1099" s="316"/>
      <c r="AB1099" s="323"/>
      <c r="AU1099" s="324" t="s">
        <v>180</v>
      </c>
      <c r="AV1099" s="324" t="s">
        <v>86</v>
      </c>
      <c r="AW1099" s="116" t="s">
        <v>86</v>
      </c>
      <c r="AX1099" s="116" t="s">
        <v>31</v>
      </c>
      <c r="AY1099" s="116" t="s">
        <v>74</v>
      </c>
      <c r="AZ1099" s="324" t="s">
        <v>172</v>
      </c>
    </row>
    <row r="1100" spans="2:66" s="116" customFormat="1" ht="22.6" customHeight="1" x14ac:dyDescent="0.35">
      <c r="B1100" s="315"/>
      <c r="C1100" s="316"/>
      <c r="D1100" s="316"/>
      <c r="E1100" s="317" t="s">
        <v>5</v>
      </c>
      <c r="F1100" s="318" t="s">
        <v>1064</v>
      </c>
      <c r="G1100" s="319"/>
      <c r="H1100" s="319"/>
      <c r="I1100" s="319"/>
      <c r="J1100" s="316"/>
      <c r="K1100" s="320">
        <v>1.44</v>
      </c>
      <c r="L1100" s="316"/>
      <c r="M1100" s="316"/>
      <c r="N1100" s="316"/>
      <c r="O1100" s="316"/>
      <c r="P1100" s="316"/>
      <c r="Q1100" s="316"/>
      <c r="S1100" s="321"/>
      <c r="U1100" s="322"/>
      <c r="V1100" s="316"/>
      <c r="W1100" s="316"/>
      <c r="X1100" s="316"/>
      <c r="Y1100" s="316"/>
      <c r="Z1100" s="316"/>
      <c r="AA1100" s="316"/>
      <c r="AB1100" s="323"/>
      <c r="AU1100" s="324" t="s">
        <v>180</v>
      </c>
      <c r="AV1100" s="324" t="s">
        <v>86</v>
      </c>
      <c r="AW1100" s="116" t="s">
        <v>86</v>
      </c>
      <c r="AX1100" s="116" t="s">
        <v>31</v>
      </c>
      <c r="AY1100" s="116" t="s">
        <v>74</v>
      </c>
      <c r="AZ1100" s="324" t="s">
        <v>172</v>
      </c>
    </row>
    <row r="1101" spans="2:66" s="119" customFormat="1" ht="22.6" customHeight="1" x14ac:dyDescent="0.35">
      <c r="B1101" s="344"/>
      <c r="C1101" s="345"/>
      <c r="D1101" s="345"/>
      <c r="E1101" s="346" t="s">
        <v>5</v>
      </c>
      <c r="F1101" s="347" t="s">
        <v>250</v>
      </c>
      <c r="G1101" s="348"/>
      <c r="H1101" s="348"/>
      <c r="I1101" s="348"/>
      <c r="J1101" s="345"/>
      <c r="K1101" s="349">
        <v>32.622999999999998</v>
      </c>
      <c r="L1101" s="345"/>
      <c r="M1101" s="345"/>
      <c r="N1101" s="345"/>
      <c r="O1101" s="345"/>
      <c r="P1101" s="345"/>
      <c r="Q1101" s="345"/>
      <c r="S1101" s="350"/>
      <c r="U1101" s="351"/>
      <c r="V1101" s="345"/>
      <c r="W1101" s="345"/>
      <c r="X1101" s="345"/>
      <c r="Y1101" s="345"/>
      <c r="Z1101" s="345"/>
      <c r="AA1101" s="345"/>
      <c r="AB1101" s="352"/>
      <c r="AU1101" s="353" t="s">
        <v>180</v>
      </c>
      <c r="AV1101" s="353" t="s">
        <v>86</v>
      </c>
      <c r="AW1101" s="119" t="s">
        <v>190</v>
      </c>
      <c r="AX1101" s="119" t="s">
        <v>31</v>
      </c>
      <c r="AY1101" s="119" t="s">
        <v>74</v>
      </c>
      <c r="AZ1101" s="353" t="s">
        <v>172</v>
      </c>
    </row>
    <row r="1102" spans="2:66" s="115" customFormat="1" ht="22.6" customHeight="1" x14ac:dyDescent="0.35">
      <c r="B1102" s="303"/>
      <c r="C1102" s="304"/>
      <c r="D1102" s="304"/>
      <c r="E1102" s="305" t="s">
        <v>5</v>
      </c>
      <c r="F1102" s="313" t="s">
        <v>1051</v>
      </c>
      <c r="G1102" s="314"/>
      <c r="H1102" s="314"/>
      <c r="I1102" s="314"/>
      <c r="J1102" s="304"/>
      <c r="K1102" s="308" t="s">
        <v>5</v>
      </c>
      <c r="L1102" s="304"/>
      <c r="M1102" s="304"/>
      <c r="N1102" s="304"/>
      <c r="O1102" s="304"/>
      <c r="P1102" s="304"/>
      <c r="Q1102" s="304"/>
      <c r="S1102" s="309"/>
      <c r="U1102" s="310"/>
      <c r="V1102" s="304"/>
      <c r="W1102" s="304"/>
      <c r="X1102" s="304"/>
      <c r="Y1102" s="304"/>
      <c r="Z1102" s="304"/>
      <c r="AA1102" s="304"/>
      <c r="AB1102" s="311"/>
      <c r="AU1102" s="312" t="s">
        <v>180</v>
      </c>
      <c r="AV1102" s="312" t="s">
        <v>86</v>
      </c>
      <c r="AW1102" s="115" t="s">
        <v>81</v>
      </c>
      <c r="AX1102" s="115" t="s">
        <v>31</v>
      </c>
      <c r="AY1102" s="115" t="s">
        <v>74</v>
      </c>
      <c r="AZ1102" s="312" t="s">
        <v>172</v>
      </c>
    </row>
    <row r="1103" spans="2:66" s="115" customFormat="1" ht="22.6" customHeight="1" x14ac:dyDescent="0.35">
      <c r="B1103" s="303"/>
      <c r="C1103" s="304"/>
      <c r="D1103" s="304"/>
      <c r="E1103" s="305" t="s">
        <v>5</v>
      </c>
      <c r="F1103" s="313" t="s">
        <v>307</v>
      </c>
      <c r="G1103" s="314"/>
      <c r="H1103" s="314"/>
      <c r="I1103" s="314"/>
      <c r="J1103" s="304"/>
      <c r="K1103" s="308" t="s">
        <v>5</v>
      </c>
      <c r="L1103" s="304"/>
      <c r="M1103" s="304"/>
      <c r="N1103" s="304"/>
      <c r="O1103" s="304"/>
      <c r="P1103" s="304"/>
      <c r="Q1103" s="304"/>
      <c r="S1103" s="309"/>
      <c r="U1103" s="310"/>
      <c r="V1103" s="304"/>
      <c r="W1103" s="304"/>
      <c r="X1103" s="304"/>
      <c r="Y1103" s="304"/>
      <c r="Z1103" s="304"/>
      <c r="AA1103" s="304"/>
      <c r="AB1103" s="311"/>
      <c r="AU1103" s="312" t="s">
        <v>180</v>
      </c>
      <c r="AV1103" s="312" t="s">
        <v>86</v>
      </c>
      <c r="AW1103" s="115" t="s">
        <v>81</v>
      </c>
      <c r="AX1103" s="115" t="s">
        <v>31</v>
      </c>
      <c r="AY1103" s="115" t="s">
        <v>74</v>
      </c>
      <c r="AZ1103" s="312" t="s">
        <v>172</v>
      </c>
    </row>
    <row r="1104" spans="2:66" s="115" customFormat="1" ht="22.6" customHeight="1" x14ac:dyDescent="0.35">
      <c r="B1104" s="303"/>
      <c r="C1104" s="304"/>
      <c r="D1104" s="304"/>
      <c r="E1104" s="305" t="s">
        <v>5</v>
      </c>
      <c r="F1104" s="313" t="s">
        <v>366</v>
      </c>
      <c r="G1104" s="314"/>
      <c r="H1104" s="314"/>
      <c r="I1104" s="314"/>
      <c r="J1104" s="304"/>
      <c r="K1104" s="308" t="s">
        <v>5</v>
      </c>
      <c r="L1104" s="304"/>
      <c r="M1104" s="304"/>
      <c r="N1104" s="304"/>
      <c r="O1104" s="304"/>
      <c r="P1104" s="304"/>
      <c r="Q1104" s="304"/>
      <c r="S1104" s="309"/>
      <c r="U1104" s="310"/>
      <c r="V1104" s="304"/>
      <c r="W1104" s="304"/>
      <c r="X1104" s="304"/>
      <c r="Y1104" s="304"/>
      <c r="Z1104" s="304"/>
      <c r="AA1104" s="304"/>
      <c r="AB1104" s="311"/>
      <c r="AU1104" s="312" t="s">
        <v>180</v>
      </c>
      <c r="AV1104" s="312" t="s">
        <v>86</v>
      </c>
      <c r="AW1104" s="115" t="s">
        <v>81</v>
      </c>
      <c r="AX1104" s="115" t="s">
        <v>31</v>
      </c>
      <c r="AY1104" s="115" t="s">
        <v>74</v>
      </c>
      <c r="AZ1104" s="312" t="s">
        <v>172</v>
      </c>
    </row>
    <row r="1105" spans="2:66" s="116" customFormat="1" ht="22.6" customHeight="1" x14ac:dyDescent="0.35">
      <c r="B1105" s="315"/>
      <c r="C1105" s="316"/>
      <c r="D1105" s="316"/>
      <c r="E1105" s="317" t="s">
        <v>5</v>
      </c>
      <c r="F1105" s="318" t="s">
        <v>1065</v>
      </c>
      <c r="G1105" s="319"/>
      <c r="H1105" s="319"/>
      <c r="I1105" s="319"/>
      <c r="J1105" s="316"/>
      <c r="K1105" s="320">
        <v>19.8</v>
      </c>
      <c r="L1105" s="316"/>
      <c r="M1105" s="316"/>
      <c r="N1105" s="316"/>
      <c r="O1105" s="316"/>
      <c r="P1105" s="316"/>
      <c r="Q1105" s="316"/>
      <c r="S1105" s="321"/>
      <c r="U1105" s="322"/>
      <c r="V1105" s="316"/>
      <c r="W1105" s="316"/>
      <c r="X1105" s="316"/>
      <c r="Y1105" s="316"/>
      <c r="Z1105" s="316"/>
      <c r="AA1105" s="316"/>
      <c r="AB1105" s="323"/>
      <c r="AU1105" s="324" t="s">
        <v>180</v>
      </c>
      <c r="AV1105" s="324" t="s">
        <v>86</v>
      </c>
      <c r="AW1105" s="116" t="s">
        <v>86</v>
      </c>
      <c r="AX1105" s="116" t="s">
        <v>31</v>
      </c>
      <c r="AY1105" s="116" t="s">
        <v>74</v>
      </c>
      <c r="AZ1105" s="324" t="s">
        <v>172</v>
      </c>
    </row>
    <row r="1106" spans="2:66" s="116" customFormat="1" ht="22.6" customHeight="1" x14ac:dyDescent="0.35">
      <c r="B1106" s="315"/>
      <c r="C1106" s="316"/>
      <c r="D1106" s="316"/>
      <c r="E1106" s="317" t="s">
        <v>5</v>
      </c>
      <c r="F1106" s="318" t="s">
        <v>1066</v>
      </c>
      <c r="G1106" s="319"/>
      <c r="H1106" s="319"/>
      <c r="I1106" s="319"/>
      <c r="J1106" s="316"/>
      <c r="K1106" s="320">
        <v>1.35</v>
      </c>
      <c r="L1106" s="316"/>
      <c r="M1106" s="316"/>
      <c r="N1106" s="316"/>
      <c r="O1106" s="316"/>
      <c r="P1106" s="316"/>
      <c r="Q1106" s="316"/>
      <c r="S1106" s="321"/>
      <c r="U1106" s="322"/>
      <c r="V1106" s="316"/>
      <c r="W1106" s="316"/>
      <c r="X1106" s="316"/>
      <c r="Y1106" s="316"/>
      <c r="Z1106" s="316"/>
      <c r="AA1106" s="316"/>
      <c r="AB1106" s="323"/>
      <c r="AU1106" s="324" t="s">
        <v>180</v>
      </c>
      <c r="AV1106" s="324" t="s">
        <v>86</v>
      </c>
      <c r="AW1106" s="116" t="s">
        <v>86</v>
      </c>
      <c r="AX1106" s="116" t="s">
        <v>31</v>
      </c>
      <c r="AY1106" s="116" t="s">
        <v>74</v>
      </c>
      <c r="AZ1106" s="324" t="s">
        <v>172</v>
      </c>
    </row>
    <row r="1107" spans="2:66" s="117" customFormat="1" ht="22.6" customHeight="1" x14ac:dyDescent="0.35">
      <c r="B1107" s="325"/>
      <c r="C1107" s="326"/>
      <c r="D1107" s="326"/>
      <c r="E1107" s="327" t="s">
        <v>5</v>
      </c>
      <c r="F1107" s="328" t="s">
        <v>189</v>
      </c>
      <c r="G1107" s="329"/>
      <c r="H1107" s="329"/>
      <c r="I1107" s="329"/>
      <c r="J1107" s="326"/>
      <c r="K1107" s="330">
        <v>53.773000000000003</v>
      </c>
      <c r="L1107" s="326"/>
      <c r="M1107" s="326"/>
      <c r="N1107" s="326"/>
      <c r="O1107" s="326"/>
      <c r="P1107" s="326"/>
      <c r="Q1107" s="326"/>
      <c r="S1107" s="331"/>
      <c r="U1107" s="332"/>
      <c r="V1107" s="326"/>
      <c r="W1107" s="326"/>
      <c r="X1107" s="326"/>
      <c r="Y1107" s="326"/>
      <c r="Z1107" s="326"/>
      <c r="AA1107" s="326"/>
      <c r="AB1107" s="333"/>
      <c r="AU1107" s="334" t="s">
        <v>180</v>
      </c>
      <c r="AV1107" s="334" t="s">
        <v>86</v>
      </c>
      <c r="AW1107" s="117" t="s">
        <v>177</v>
      </c>
      <c r="AX1107" s="117" t="s">
        <v>31</v>
      </c>
      <c r="AY1107" s="117" t="s">
        <v>81</v>
      </c>
      <c r="AZ1107" s="334" t="s">
        <v>172</v>
      </c>
    </row>
    <row r="1108" spans="2:66" s="112" customFormat="1" ht="31.6" customHeight="1" x14ac:dyDescent="0.35">
      <c r="B1108" s="187"/>
      <c r="C1108" s="288" t="s">
        <v>1067</v>
      </c>
      <c r="D1108" s="288" t="s">
        <v>173</v>
      </c>
      <c r="E1108" s="289" t="s">
        <v>1068</v>
      </c>
      <c r="F1108" s="290" t="s">
        <v>1069</v>
      </c>
      <c r="G1108" s="290"/>
      <c r="H1108" s="290"/>
      <c r="I1108" s="290"/>
      <c r="J1108" s="291" t="s">
        <v>176</v>
      </c>
      <c r="K1108" s="292">
        <v>48.381999999999998</v>
      </c>
      <c r="L1108" s="293"/>
      <c r="M1108" s="293"/>
      <c r="N1108" s="294">
        <f>ROUND(L1108*K1108,2)</f>
        <v>0</v>
      </c>
      <c r="O1108" s="294"/>
      <c r="P1108" s="294"/>
      <c r="Q1108" s="294"/>
      <c r="R1108" s="114" t="s">
        <v>2286</v>
      </c>
      <c r="S1108" s="192"/>
      <c r="U1108" s="295" t="s">
        <v>5</v>
      </c>
      <c r="V1108" s="300" t="s">
        <v>39</v>
      </c>
      <c r="W1108" s="301">
        <v>0.38300000000000001</v>
      </c>
      <c r="X1108" s="301">
        <f>W1108*K1108</f>
        <v>18.530306</v>
      </c>
      <c r="Y1108" s="301">
        <v>0</v>
      </c>
      <c r="Z1108" s="301">
        <f>Y1108*K1108</f>
        <v>0</v>
      </c>
      <c r="AA1108" s="301">
        <v>3.4000000000000002E-2</v>
      </c>
      <c r="AB1108" s="302">
        <f>AA1108*K1108</f>
        <v>1.6449880000000001</v>
      </c>
      <c r="AS1108" s="172" t="s">
        <v>177</v>
      </c>
      <c r="AU1108" s="172" t="s">
        <v>173</v>
      </c>
      <c r="AV1108" s="172" t="s">
        <v>86</v>
      </c>
      <c r="AZ1108" s="172" t="s">
        <v>172</v>
      </c>
      <c r="BF1108" s="299">
        <f>IF(V1108="základní",N1108,0)</f>
        <v>0</v>
      </c>
      <c r="BG1108" s="299">
        <f>IF(V1108="snížená",N1108,0)</f>
        <v>0</v>
      </c>
      <c r="BH1108" s="299">
        <f>IF(V1108="zákl. přenesená",N1108,0)</f>
        <v>0</v>
      </c>
      <c r="BI1108" s="299">
        <f>IF(V1108="sníž. přenesená",N1108,0)</f>
        <v>0</v>
      </c>
      <c r="BJ1108" s="299">
        <f>IF(V1108="nulová",N1108,0)</f>
        <v>0</v>
      </c>
      <c r="BK1108" s="172" t="s">
        <v>81</v>
      </c>
      <c r="BL1108" s="299">
        <f>ROUND(L1108*K1108,2)</f>
        <v>0</v>
      </c>
      <c r="BM1108" s="172" t="s">
        <v>177</v>
      </c>
      <c r="BN1108" s="172" t="s">
        <v>1070</v>
      </c>
    </row>
    <row r="1109" spans="2:66" s="115" customFormat="1" ht="22.6" customHeight="1" x14ac:dyDescent="0.35">
      <c r="B1109" s="303"/>
      <c r="C1109" s="304"/>
      <c r="D1109" s="304"/>
      <c r="E1109" s="305" t="s">
        <v>5</v>
      </c>
      <c r="F1109" s="306" t="s">
        <v>443</v>
      </c>
      <c r="G1109" s="307"/>
      <c r="H1109" s="307"/>
      <c r="I1109" s="307"/>
      <c r="J1109" s="304"/>
      <c r="K1109" s="308" t="s">
        <v>5</v>
      </c>
      <c r="L1109" s="304"/>
      <c r="M1109" s="304"/>
      <c r="N1109" s="304"/>
      <c r="O1109" s="304"/>
      <c r="P1109" s="304"/>
      <c r="Q1109" s="304"/>
      <c r="S1109" s="309"/>
      <c r="U1109" s="310"/>
      <c r="V1109" s="304"/>
      <c r="W1109" s="304"/>
      <c r="X1109" s="304"/>
      <c r="Y1109" s="304"/>
      <c r="Z1109" s="304"/>
      <c r="AA1109" s="304"/>
      <c r="AB1109" s="311"/>
      <c r="AU1109" s="312" t="s">
        <v>180</v>
      </c>
      <c r="AV1109" s="312" t="s">
        <v>86</v>
      </c>
      <c r="AW1109" s="115" t="s">
        <v>81</v>
      </c>
      <c r="AX1109" s="115" t="s">
        <v>31</v>
      </c>
      <c r="AY1109" s="115" t="s">
        <v>74</v>
      </c>
      <c r="AZ1109" s="312" t="s">
        <v>172</v>
      </c>
    </row>
    <row r="1110" spans="2:66" s="115" customFormat="1" ht="22.6" customHeight="1" x14ac:dyDescent="0.35">
      <c r="B1110" s="303"/>
      <c r="C1110" s="304"/>
      <c r="D1110" s="304"/>
      <c r="E1110" s="305" t="s">
        <v>5</v>
      </c>
      <c r="F1110" s="313" t="s">
        <v>235</v>
      </c>
      <c r="G1110" s="314"/>
      <c r="H1110" s="314"/>
      <c r="I1110" s="314"/>
      <c r="J1110" s="304"/>
      <c r="K1110" s="308" t="s">
        <v>5</v>
      </c>
      <c r="L1110" s="304"/>
      <c r="M1110" s="304"/>
      <c r="N1110" s="304"/>
      <c r="O1110" s="304"/>
      <c r="P1110" s="304"/>
      <c r="Q1110" s="304"/>
      <c r="S1110" s="309"/>
      <c r="U1110" s="310"/>
      <c r="V1110" s="304"/>
      <c r="W1110" s="304"/>
      <c r="X1110" s="304"/>
      <c r="Y1110" s="304"/>
      <c r="Z1110" s="304"/>
      <c r="AA1110" s="304"/>
      <c r="AB1110" s="311"/>
      <c r="AU1110" s="312" t="s">
        <v>180</v>
      </c>
      <c r="AV1110" s="312" t="s">
        <v>86</v>
      </c>
      <c r="AW1110" s="115" t="s">
        <v>81</v>
      </c>
      <c r="AX1110" s="115" t="s">
        <v>31</v>
      </c>
      <c r="AY1110" s="115" t="s">
        <v>74</v>
      </c>
      <c r="AZ1110" s="312" t="s">
        <v>172</v>
      </c>
    </row>
    <row r="1111" spans="2:66" s="115" customFormat="1" ht="22.6" customHeight="1" x14ac:dyDescent="0.35">
      <c r="B1111" s="303"/>
      <c r="C1111" s="304"/>
      <c r="D1111" s="304"/>
      <c r="E1111" s="305" t="s">
        <v>5</v>
      </c>
      <c r="F1111" s="313" t="s">
        <v>366</v>
      </c>
      <c r="G1111" s="314"/>
      <c r="H1111" s="314"/>
      <c r="I1111" s="314"/>
      <c r="J1111" s="304"/>
      <c r="K1111" s="308" t="s">
        <v>5</v>
      </c>
      <c r="L1111" s="304"/>
      <c r="M1111" s="304"/>
      <c r="N1111" s="304"/>
      <c r="O1111" s="304"/>
      <c r="P1111" s="304"/>
      <c r="Q1111" s="304"/>
      <c r="S1111" s="309"/>
      <c r="U1111" s="310"/>
      <c r="V1111" s="304"/>
      <c r="W1111" s="304"/>
      <c r="X1111" s="304"/>
      <c r="Y1111" s="304"/>
      <c r="Z1111" s="304"/>
      <c r="AA1111" s="304"/>
      <c r="AB1111" s="311"/>
      <c r="AU1111" s="312" t="s">
        <v>180</v>
      </c>
      <c r="AV1111" s="312" t="s">
        <v>86</v>
      </c>
      <c r="AW1111" s="115" t="s">
        <v>81</v>
      </c>
      <c r="AX1111" s="115" t="s">
        <v>31</v>
      </c>
      <c r="AY1111" s="115" t="s">
        <v>74</v>
      </c>
      <c r="AZ1111" s="312" t="s">
        <v>172</v>
      </c>
    </row>
    <row r="1112" spans="2:66" s="116" customFormat="1" ht="22.6" customHeight="1" x14ac:dyDescent="0.35">
      <c r="B1112" s="315"/>
      <c r="C1112" s="316"/>
      <c r="D1112" s="316"/>
      <c r="E1112" s="317" t="s">
        <v>5</v>
      </c>
      <c r="F1112" s="318" t="s">
        <v>1071</v>
      </c>
      <c r="G1112" s="319"/>
      <c r="H1112" s="319"/>
      <c r="I1112" s="319"/>
      <c r="J1112" s="316"/>
      <c r="K1112" s="320">
        <v>6.75</v>
      </c>
      <c r="L1112" s="316"/>
      <c r="M1112" s="316"/>
      <c r="N1112" s="316"/>
      <c r="O1112" s="316"/>
      <c r="P1112" s="316"/>
      <c r="Q1112" s="316"/>
      <c r="S1112" s="321"/>
      <c r="U1112" s="322"/>
      <c r="V1112" s="316"/>
      <c r="W1112" s="316"/>
      <c r="X1112" s="316"/>
      <c r="Y1112" s="316"/>
      <c r="Z1112" s="316"/>
      <c r="AA1112" s="316"/>
      <c r="AB1112" s="323"/>
      <c r="AU1112" s="324" t="s">
        <v>180</v>
      </c>
      <c r="AV1112" s="324" t="s">
        <v>86</v>
      </c>
      <c r="AW1112" s="116" t="s">
        <v>86</v>
      </c>
      <c r="AX1112" s="116" t="s">
        <v>31</v>
      </c>
      <c r="AY1112" s="116" t="s">
        <v>74</v>
      </c>
      <c r="AZ1112" s="324" t="s">
        <v>172</v>
      </c>
    </row>
    <row r="1113" spans="2:66" s="116" customFormat="1" ht="22.6" customHeight="1" x14ac:dyDescent="0.35">
      <c r="B1113" s="315"/>
      <c r="C1113" s="316"/>
      <c r="D1113" s="316"/>
      <c r="E1113" s="317" t="s">
        <v>5</v>
      </c>
      <c r="F1113" s="318" t="s">
        <v>1072</v>
      </c>
      <c r="G1113" s="319"/>
      <c r="H1113" s="319"/>
      <c r="I1113" s="319"/>
      <c r="J1113" s="316"/>
      <c r="K1113" s="320">
        <v>17.28</v>
      </c>
      <c r="L1113" s="316"/>
      <c r="M1113" s="316"/>
      <c r="N1113" s="316"/>
      <c r="O1113" s="316"/>
      <c r="P1113" s="316"/>
      <c r="Q1113" s="316"/>
      <c r="S1113" s="321"/>
      <c r="U1113" s="322"/>
      <c r="V1113" s="316"/>
      <c r="W1113" s="316"/>
      <c r="X1113" s="316"/>
      <c r="Y1113" s="316"/>
      <c r="Z1113" s="316"/>
      <c r="AA1113" s="316"/>
      <c r="AB1113" s="323"/>
      <c r="AU1113" s="324" t="s">
        <v>180</v>
      </c>
      <c r="AV1113" s="324" t="s">
        <v>86</v>
      </c>
      <c r="AW1113" s="116" t="s">
        <v>86</v>
      </c>
      <c r="AX1113" s="116" t="s">
        <v>31</v>
      </c>
      <c r="AY1113" s="116" t="s">
        <v>74</v>
      </c>
      <c r="AZ1113" s="324" t="s">
        <v>172</v>
      </c>
    </row>
    <row r="1114" spans="2:66" s="116" customFormat="1" ht="22.6" customHeight="1" x14ac:dyDescent="0.35">
      <c r="B1114" s="315"/>
      <c r="C1114" s="316"/>
      <c r="D1114" s="316"/>
      <c r="E1114" s="317" t="s">
        <v>5</v>
      </c>
      <c r="F1114" s="318" t="s">
        <v>1073</v>
      </c>
      <c r="G1114" s="319"/>
      <c r="H1114" s="319"/>
      <c r="I1114" s="319"/>
      <c r="J1114" s="316"/>
      <c r="K1114" s="320">
        <v>2.4</v>
      </c>
      <c r="L1114" s="316"/>
      <c r="M1114" s="316"/>
      <c r="N1114" s="316"/>
      <c r="O1114" s="316"/>
      <c r="P1114" s="316"/>
      <c r="Q1114" s="316"/>
      <c r="S1114" s="321"/>
      <c r="U1114" s="322"/>
      <c r="V1114" s="316"/>
      <c r="W1114" s="316"/>
      <c r="X1114" s="316"/>
      <c r="Y1114" s="316"/>
      <c r="Z1114" s="316"/>
      <c r="AA1114" s="316"/>
      <c r="AB1114" s="323"/>
      <c r="AU1114" s="324" t="s">
        <v>180</v>
      </c>
      <c r="AV1114" s="324" t="s">
        <v>86</v>
      </c>
      <c r="AW1114" s="116" t="s">
        <v>86</v>
      </c>
      <c r="AX1114" s="116" t="s">
        <v>31</v>
      </c>
      <c r="AY1114" s="116" t="s">
        <v>74</v>
      </c>
      <c r="AZ1114" s="324" t="s">
        <v>172</v>
      </c>
    </row>
    <row r="1115" spans="2:66" s="116" customFormat="1" ht="22.6" customHeight="1" x14ac:dyDescent="0.35">
      <c r="B1115" s="315"/>
      <c r="C1115" s="316"/>
      <c r="D1115" s="316"/>
      <c r="E1115" s="317" t="s">
        <v>5</v>
      </c>
      <c r="F1115" s="318" t="s">
        <v>1074</v>
      </c>
      <c r="G1115" s="319"/>
      <c r="H1115" s="319"/>
      <c r="I1115" s="319"/>
      <c r="J1115" s="316"/>
      <c r="K1115" s="320">
        <v>3.2130000000000001</v>
      </c>
      <c r="L1115" s="316"/>
      <c r="M1115" s="316"/>
      <c r="N1115" s="316"/>
      <c r="O1115" s="316"/>
      <c r="P1115" s="316"/>
      <c r="Q1115" s="316"/>
      <c r="S1115" s="321"/>
      <c r="U1115" s="322"/>
      <c r="V1115" s="316"/>
      <c r="W1115" s="316"/>
      <c r="X1115" s="316"/>
      <c r="Y1115" s="316"/>
      <c r="Z1115" s="316"/>
      <c r="AA1115" s="316"/>
      <c r="AB1115" s="323"/>
      <c r="AU1115" s="324" t="s">
        <v>180</v>
      </c>
      <c r="AV1115" s="324" t="s">
        <v>86</v>
      </c>
      <c r="AW1115" s="116" t="s">
        <v>86</v>
      </c>
      <c r="AX1115" s="116" t="s">
        <v>31</v>
      </c>
      <c r="AY1115" s="116" t="s">
        <v>74</v>
      </c>
      <c r="AZ1115" s="324" t="s">
        <v>172</v>
      </c>
    </row>
    <row r="1116" spans="2:66" s="116" customFormat="1" ht="22.6" customHeight="1" x14ac:dyDescent="0.35">
      <c r="B1116" s="315"/>
      <c r="C1116" s="316"/>
      <c r="D1116" s="316"/>
      <c r="E1116" s="317" t="s">
        <v>5</v>
      </c>
      <c r="F1116" s="318" t="s">
        <v>1075</v>
      </c>
      <c r="G1116" s="319"/>
      <c r="H1116" s="319"/>
      <c r="I1116" s="319"/>
      <c r="J1116" s="316"/>
      <c r="K1116" s="320">
        <v>10.8</v>
      </c>
      <c r="L1116" s="316"/>
      <c r="M1116" s="316"/>
      <c r="N1116" s="316"/>
      <c r="O1116" s="316"/>
      <c r="P1116" s="316"/>
      <c r="Q1116" s="316"/>
      <c r="S1116" s="321"/>
      <c r="U1116" s="322"/>
      <c r="V1116" s="316"/>
      <c r="W1116" s="316"/>
      <c r="X1116" s="316"/>
      <c r="Y1116" s="316"/>
      <c r="Z1116" s="316"/>
      <c r="AA1116" s="316"/>
      <c r="AB1116" s="323"/>
      <c r="AU1116" s="324" t="s">
        <v>180</v>
      </c>
      <c r="AV1116" s="324" t="s">
        <v>86</v>
      </c>
      <c r="AW1116" s="116" t="s">
        <v>86</v>
      </c>
      <c r="AX1116" s="116" t="s">
        <v>31</v>
      </c>
      <c r="AY1116" s="116" t="s">
        <v>74</v>
      </c>
      <c r="AZ1116" s="324" t="s">
        <v>172</v>
      </c>
    </row>
    <row r="1117" spans="2:66" s="116" customFormat="1" ht="22.6" customHeight="1" x14ac:dyDescent="0.35">
      <c r="B1117" s="315"/>
      <c r="C1117" s="316"/>
      <c r="D1117" s="316"/>
      <c r="E1117" s="317" t="s">
        <v>5</v>
      </c>
      <c r="F1117" s="318" t="s">
        <v>1076</v>
      </c>
      <c r="G1117" s="319"/>
      <c r="H1117" s="319"/>
      <c r="I1117" s="319"/>
      <c r="J1117" s="316"/>
      <c r="K1117" s="320">
        <v>2.4340000000000002</v>
      </c>
      <c r="L1117" s="316"/>
      <c r="M1117" s="316"/>
      <c r="N1117" s="316"/>
      <c r="O1117" s="316"/>
      <c r="P1117" s="316"/>
      <c r="Q1117" s="316"/>
      <c r="S1117" s="321"/>
      <c r="U1117" s="322"/>
      <c r="V1117" s="316"/>
      <c r="W1117" s="316"/>
      <c r="X1117" s="316"/>
      <c r="Y1117" s="316"/>
      <c r="Z1117" s="316"/>
      <c r="AA1117" s="316"/>
      <c r="AB1117" s="323"/>
      <c r="AU1117" s="324" t="s">
        <v>180</v>
      </c>
      <c r="AV1117" s="324" t="s">
        <v>86</v>
      </c>
      <c r="AW1117" s="116" t="s">
        <v>86</v>
      </c>
      <c r="AX1117" s="116" t="s">
        <v>31</v>
      </c>
      <c r="AY1117" s="116" t="s">
        <v>74</v>
      </c>
      <c r="AZ1117" s="324" t="s">
        <v>172</v>
      </c>
    </row>
    <row r="1118" spans="2:66" s="115" customFormat="1" ht="22.6" customHeight="1" x14ac:dyDescent="0.35">
      <c r="B1118" s="303"/>
      <c r="C1118" s="304"/>
      <c r="D1118" s="304"/>
      <c r="E1118" s="305" t="s">
        <v>5</v>
      </c>
      <c r="F1118" s="313" t="s">
        <v>1051</v>
      </c>
      <c r="G1118" s="314"/>
      <c r="H1118" s="314"/>
      <c r="I1118" s="314"/>
      <c r="J1118" s="304"/>
      <c r="K1118" s="308" t="s">
        <v>5</v>
      </c>
      <c r="L1118" s="304"/>
      <c r="M1118" s="304"/>
      <c r="N1118" s="304"/>
      <c r="O1118" s="304"/>
      <c r="P1118" s="304"/>
      <c r="Q1118" s="304"/>
      <c r="S1118" s="309"/>
      <c r="U1118" s="310"/>
      <c r="V1118" s="304"/>
      <c r="W1118" s="304"/>
      <c r="X1118" s="304"/>
      <c r="Y1118" s="304"/>
      <c r="Z1118" s="304"/>
      <c r="AA1118" s="304"/>
      <c r="AB1118" s="311"/>
      <c r="AU1118" s="312" t="s">
        <v>180</v>
      </c>
      <c r="AV1118" s="312" t="s">
        <v>86</v>
      </c>
      <c r="AW1118" s="115" t="s">
        <v>81</v>
      </c>
      <c r="AX1118" s="115" t="s">
        <v>31</v>
      </c>
      <c r="AY1118" s="115" t="s">
        <v>74</v>
      </c>
      <c r="AZ1118" s="312" t="s">
        <v>172</v>
      </c>
    </row>
    <row r="1119" spans="2:66" s="115" customFormat="1" ht="22.6" customHeight="1" x14ac:dyDescent="0.35">
      <c r="B1119" s="303"/>
      <c r="C1119" s="304"/>
      <c r="D1119" s="304"/>
      <c r="E1119" s="305" t="s">
        <v>5</v>
      </c>
      <c r="F1119" s="313" t="s">
        <v>307</v>
      </c>
      <c r="G1119" s="314"/>
      <c r="H1119" s="314"/>
      <c r="I1119" s="314"/>
      <c r="J1119" s="304"/>
      <c r="K1119" s="308" t="s">
        <v>5</v>
      </c>
      <c r="L1119" s="304"/>
      <c r="M1119" s="304"/>
      <c r="N1119" s="304"/>
      <c r="O1119" s="304"/>
      <c r="P1119" s="304"/>
      <c r="Q1119" s="304"/>
      <c r="S1119" s="309"/>
      <c r="U1119" s="310"/>
      <c r="V1119" s="304"/>
      <c r="W1119" s="304"/>
      <c r="X1119" s="304"/>
      <c r="Y1119" s="304"/>
      <c r="Z1119" s="304"/>
      <c r="AA1119" s="304"/>
      <c r="AB1119" s="311"/>
      <c r="AU1119" s="312" t="s">
        <v>180</v>
      </c>
      <c r="AV1119" s="312" t="s">
        <v>86</v>
      </c>
      <c r="AW1119" s="115" t="s">
        <v>81</v>
      </c>
      <c r="AX1119" s="115" t="s">
        <v>31</v>
      </c>
      <c r="AY1119" s="115" t="s">
        <v>74</v>
      </c>
      <c r="AZ1119" s="312" t="s">
        <v>172</v>
      </c>
    </row>
    <row r="1120" spans="2:66" s="115" customFormat="1" ht="22.6" customHeight="1" x14ac:dyDescent="0.35">
      <c r="B1120" s="303"/>
      <c r="C1120" s="304"/>
      <c r="D1120" s="304"/>
      <c r="E1120" s="305" t="s">
        <v>5</v>
      </c>
      <c r="F1120" s="313" t="s">
        <v>366</v>
      </c>
      <c r="G1120" s="314"/>
      <c r="H1120" s="314"/>
      <c r="I1120" s="314"/>
      <c r="J1120" s="304"/>
      <c r="K1120" s="308" t="s">
        <v>5</v>
      </c>
      <c r="L1120" s="304"/>
      <c r="M1120" s="304"/>
      <c r="N1120" s="304"/>
      <c r="O1120" s="304"/>
      <c r="P1120" s="304"/>
      <c r="Q1120" s="304"/>
      <c r="S1120" s="309"/>
      <c r="U1120" s="310"/>
      <c r="V1120" s="304"/>
      <c r="W1120" s="304"/>
      <c r="X1120" s="304"/>
      <c r="Y1120" s="304"/>
      <c r="Z1120" s="304"/>
      <c r="AA1120" s="304"/>
      <c r="AB1120" s="311"/>
      <c r="AU1120" s="312" t="s">
        <v>180</v>
      </c>
      <c r="AV1120" s="312" t="s">
        <v>86</v>
      </c>
      <c r="AW1120" s="115" t="s">
        <v>81</v>
      </c>
      <c r="AX1120" s="115" t="s">
        <v>31</v>
      </c>
      <c r="AY1120" s="115" t="s">
        <v>74</v>
      </c>
      <c r="AZ1120" s="312" t="s">
        <v>172</v>
      </c>
    </row>
    <row r="1121" spans="2:66" s="116" customFormat="1" ht="22.6" customHeight="1" x14ac:dyDescent="0.35">
      <c r="B1121" s="315"/>
      <c r="C1121" s="316"/>
      <c r="D1121" s="316"/>
      <c r="E1121" s="317" t="s">
        <v>5</v>
      </c>
      <c r="F1121" s="318" t="s">
        <v>1077</v>
      </c>
      <c r="G1121" s="319"/>
      <c r="H1121" s="319"/>
      <c r="I1121" s="319"/>
      <c r="J1121" s="316"/>
      <c r="K1121" s="320">
        <v>2.25</v>
      </c>
      <c r="L1121" s="316"/>
      <c r="M1121" s="316"/>
      <c r="N1121" s="316"/>
      <c r="O1121" s="316"/>
      <c r="P1121" s="316"/>
      <c r="Q1121" s="316"/>
      <c r="S1121" s="321"/>
      <c r="U1121" s="322"/>
      <c r="V1121" s="316"/>
      <c r="W1121" s="316"/>
      <c r="X1121" s="316"/>
      <c r="Y1121" s="316"/>
      <c r="Z1121" s="316"/>
      <c r="AA1121" s="316"/>
      <c r="AB1121" s="323"/>
      <c r="AU1121" s="324" t="s">
        <v>180</v>
      </c>
      <c r="AV1121" s="324" t="s">
        <v>86</v>
      </c>
      <c r="AW1121" s="116" t="s">
        <v>86</v>
      </c>
      <c r="AX1121" s="116" t="s">
        <v>31</v>
      </c>
      <c r="AY1121" s="116" t="s">
        <v>74</v>
      </c>
      <c r="AZ1121" s="324" t="s">
        <v>172</v>
      </c>
    </row>
    <row r="1122" spans="2:66" s="116" customFormat="1" ht="22.6" customHeight="1" x14ac:dyDescent="0.35">
      <c r="B1122" s="315"/>
      <c r="C1122" s="316"/>
      <c r="D1122" s="316"/>
      <c r="E1122" s="317" t="s">
        <v>5</v>
      </c>
      <c r="F1122" s="318" t="s">
        <v>1078</v>
      </c>
      <c r="G1122" s="319"/>
      <c r="H1122" s="319"/>
      <c r="I1122" s="319"/>
      <c r="J1122" s="316"/>
      <c r="K1122" s="320">
        <v>3.2549999999999999</v>
      </c>
      <c r="L1122" s="316"/>
      <c r="M1122" s="316"/>
      <c r="N1122" s="316"/>
      <c r="O1122" s="316"/>
      <c r="P1122" s="316"/>
      <c r="Q1122" s="316"/>
      <c r="S1122" s="321"/>
      <c r="U1122" s="322"/>
      <c r="V1122" s="316"/>
      <c r="W1122" s="316"/>
      <c r="X1122" s="316"/>
      <c r="Y1122" s="316"/>
      <c r="Z1122" s="316"/>
      <c r="AA1122" s="316"/>
      <c r="AB1122" s="323"/>
      <c r="AU1122" s="324" t="s">
        <v>180</v>
      </c>
      <c r="AV1122" s="324" t="s">
        <v>86</v>
      </c>
      <c r="AW1122" s="116" t="s">
        <v>86</v>
      </c>
      <c r="AX1122" s="116" t="s">
        <v>31</v>
      </c>
      <c r="AY1122" s="116" t="s">
        <v>74</v>
      </c>
      <c r="AZ1122" s="324" t="s">
        <v>172</v>
      </c>
    </row>
    <row r="1123" spans="2:66" s="117" customFormat="1" ht="22.6" customHeight="1" x14ac:dyDescent="0.35">
      <c r="B1123" s="325"/>
      <c r="C1123" s="326"/>
      <c r="D1123" s="326"/>
      <c r="E1123" s="327" t="s">
        <v>5</v>
      </c>
      <c r="F1123" s="328" t="s">
        <v>189</v>
      </c>
      <c r="G1123" s="329"/>
      <c r="H1123" s="329"/>
      <c r="I1123" s="329"/>
      <c r="J1123" s="326"/>
      <c r="K1123" s="330">
        <v>48.381999999999998</v>
      </c>
      <c r="L1123" s="326"/>
      <c r="M1123" s="326"/>
      <c r="N1123" s="326"/>
      <c r="O1123" s="326"/>
      <c r="P1123" s="326"/>
      <c r="Q1123" s="326"/>
      <c r="S1123" s="331"/>
      <c r="U1123" s="332"/>
      <c r="V1123" s="326"/>
      <c r="W1123" s="326"/>
      <c r="X1123" s="326"/>
      <c r="Y1123" s="326"/>
      <c r="Z1123" s="326"/>
      <c r="AA1123" s="326"/>
      <c r="AB1123" s="333"/>
      <c r="AU1123" s="334" t="s">
        <v>180</v>
      </c>
      <c r="AV1123" s="334" t="s">
        <v>86</v>
      </c>
      <c r="AW1123" s="117" t="s">
        <v>177</v>
      </c>
      <c r="AX1123" s="117" t="s">
        <v>31</v>
      </c>
      <c r="AY1123" s="117" t="s">
        <v>81</v>
      </c>
      <c r="AZ1123" s="334" t="s">
        <v>172</v>
      </c>
    </row>
    <row r="1124" spans="2:66" s="112" customFormat="1" ht="31.6" customHeight="1" x14ac:dyDescent="0.35">
      <c r="B1124" s="187"/>
      <c r="C1124" s="288" t="s">
        <v>1079</v>
      </c>
      <c r="D1124" s="288" t="s">
        <v>173</v>
      </c>
      <c r="E1124" s="289" t="s">
        <v>1080</v>
      </c>
      <c r="F1124" s="290" t="s">
        <v>1081</v>
      </c>
      <c r="G1124" s="290"/>
      <c r="H1124" s="290"/>
      <c r="I1124" s="290"/>
      <c r="J1124" s="291" t="s">
        <v>176</v>
      </c>
      <c r="K1124" s="292">
        <v>80.241</v>
      </c>
      <c r="L1124" s="293"/>
      <c r="M1124" s="293"/>
      <c r="N1124" s="294">
        <f>ROUND(L1124*K1124,2)</f>
        <v>0</v>
      </c>
      <c r="O1124" s="294"/>
      <c r="P1124" s="294"/>
      <c r="Q1124" s="294"/>
      <c r="R1124" s="114" t="s">
        <v>2286</v>
      </c>
      <c r="S1124" s="192"/>
      <c r="U1124" s="295" t="s">
        <v>5</v>
      </c>
      <c r="V1124" s="300" t="s">
        <v>39</v>
      </c>
      <c r="W1124" s="301">
        <v>0.32500000000000001</v>
      </c>
      <c r="X1124" s="301">
        <f>W1124*K1124</f>
        <v>26.078325</v>
      </c>
      <c r="Y1124" s="301">
        <v>0</v>
      </c>
      <c r="Z1124" s="301">
        <f>Y1124*K1124</f>
        <v>0</v>
      </c>
      <c r="AA1124" s="301">
        <v>3.2000000000000001E-2</v>
      </c>
      <c r="AB1124" s="302">
        <f>AA1124*K1124</f>
        <v>2.5677120000000002</v>
      </c>
      <c r="AS1124" s="172" t="s">
        <v>177</v>
      </c>
      <c r="AU1124" s="172" t="s">
        <v>173</v>
      </c>
      <c r="AV1124" s="172" t="s">
        <v>86</v>
      </c>
      <c r="AZ1124" s="172" t="s">
        <v>172</v>
      </c>
      <c r="BF1124" s="299">
        <f>IF(V1124="základní",N1124,0)</f>
        <v>0</v>
      </c>
      <c r="BG1124" s="299">
        <f>IF(V1124="snížená",N1124,0)</f>
        <v>0</v>
      </c>
      <c r="BH1124" s="299">
        <f>IF(V1124="zákl. přenesená",N1124,0)</f>
        <v>0</v>
      </c>
      <c r="BI1124" s="299">
        <f>IF(V1124="sníž. přenesená",N1124,0)</f>
        <v>0</v>
      </c>
      <c r="BJ1124" s="299">
        <f>IF(V1124="nulová",N1124,0)</f>
        <v>0</v>
      </c>
      <c r="BK1124" s="172" t="s">
        <v>81</v>
      </c>
      <c r="BL1124" s="299">
        <f>ROUND(L1124*K1124,2)</f>
        <v>0</v>
      </c>
      <c r="BM1124" s="172" t="s">
        <v>177</v>
      </c>
      <c r="BN1124" s="172" t="s">
        <v>1082</v>
      </c>
    </row>
    <row r="1125" spans="2:66" s="115" customFormat="1" ht="22.6" customHeight="1" x14ac:dyDescent="0.35">
      <c r="B1125" s="303"/>
      <c r="C1125" s="304"/>
      <c r="D1125" s="304"/>
      <c r="E1125" s="305" t="s">
        <v>5</v>
      </c>
      <c r="F1125" s="306" t="s">
        <v>443</v>
      </c>
      <c r="G1125" s="307"/>
      <c r="H1125" s="307"/>
      <c r="I1125" s="307"/>
      <c r="J1125" s="304"/>
      <c r="K1125" s="308" t="s">
        <v>5</v>
      </c>
      <c r="L1125" s="304"/>
      <c r="M1125" s="304"/>
      <c r="N1125" s="304"/>
      <c r="O1125" s="304"/>
      <c r="P1125" s="304"/>
      <c r="Q1125" s="304"/>
      <c r="S1125" s="309"/>
      <c r="U1125" s="310"/>
      <c r="V1125" s="304"/>
      <c r="W1125" s="304"/>
      <c r="X1125" s="304"/>
      <c r="Y1125" s="304"/>
      <c r="Z1125" s="304"/>
      <c r="AA1125" s="304"/>
      <c r="AB1125" s="311"/>
      <c r="AU1125" s="312" t="s">
        <v>180</v>
      </c>
      <c r="AV1125" s="312" t="s">
        <v>86</v>
      </c>
      <c r="AW1125" s="115" t="s">
        <v>81</v>
      </c>
      <c r="AX1125" s="115" t="s">
        <v>31</v>
      </c>
      <c r="AY1125" s="115" t="s">
        <v>74</v>
      </c>
      <c r="AZ1125" s="312" t="s">
        <v>172</v>
      </c>
    </row>
    <row r="1126" spans="2:66" s="115" customFormat="1" ht="22.6" customHeight="1" x14ac:dyDescent="0.35">
      <c r="B1126" s="303"/>
      <c r="C1126" s="304"/>
      <c r="D1126" s="304"/>
      <c r="E1126" s="305" t="s">
        <v>5</v>
      </c>
      <c r="F1126" s="313" t="s">
        <v>235</v>
      </c>
      <c r="G1126" s="314"/>
      <c r="H1126" s="314"/>
      <c r="I1126" s="314"/>
      <c r="J1126" s="304"/>
      <c r="K1126" s="308" t="s">
        <v>5</v>
      </c>
      <c r="L1126" s="304"/>
      <c r="M1126" s="304"/>
      <c r="N1126" s="304"/>
      <c r="O1126" s="304"/>
      <c r="P1126" s="304"/>
      <c r="Q1126" s="304"/>
      <c r="S1126" s="309"/>
      <c r="U1126" s="310"/>
      <c r="V1126" s="304"/>
      <c r="W1126" s="304"/>
      <c r="X1126" s="304"/>
      <c r="Y1126" s="304"/>
      <c r="Z1126" s="304"/>
      <c r="AA1126" s="304"/>
      <c r="AB1126" s="311"/>
      <c r="AU1126" s="312" t="s">
        <v>180</v>
      </c>
      <c r="AV1126" s="312" t="s">
        <v>86</v>
      </c>
      <c r="AW1126" s="115" t="s">
        <v>81</v>
      </c>
      <c r="AX1126" s="115" t="s">
        <v>31</v>
      </c>
      <c r="AY1126" s="115" t="s">
        <v>74</v>
      </c>
      <c r="AZ1126" s="312" t="s">
        <v>172</v>
      </c>
    </row>
    <row r="1127" spans="2:66" s="115" customFormat="1" ht="22.6" customHeight="1" x14ac:dyDescent="0.35">
      <c r="B1127" s="303"/>
      <c r="C1127" s="304"/>
      <c r="D1127" s="304"/>
      <c r="E1127" s="305" t="s">
        <v>5</v>
      </c>
      <c r="F1127" s="313" t="s">
        <v>366</v>
      </c>
      <c r="G1127" s="314"/>
      <c r="H1127" s="314"/>
      <c r="I1127" s="314"/>
      <c r="J1127" s="304"/>
      <c r="K1127" s="308" t="s">
        <v>5</v>
      </c>
      <c r="L1127" s="304"/>
      <c r="M1127" s="304"/>
      <c r="N1127" s="304"/>
      <c r="O1127" s="304"/>
      <c r="P1127" s="304"/>
      <c r="Q1127" s="304"/>
      <c r="S1127" s="309"/>
      <c r="U1127" s="310"/>
      <c r="V1127" s="304"/>
      <c r="W1127" s="304"/>
      <c r="X1127" s="304"/>
      <c r="Y1127" s="304"/>
      <c r="Z1127" s="304"/>
      <c r="AA1127" s="304"/>
      <c r="AB1127" s="311"/>
      <c r="AU1127" s="312" t="s">
        <v>180</v>
      </c>
      <c r="AV1127" s="312" t="s">
        <v>86</v>
      </c>
      <c r="AW1127" s="115" t="s">
        <v>81</v>
      </c>
      <c r="AX1127" s="115" t="s">
        <v>31</v>
      </c>
      <c r="AY1127" s="115" t="s">
        <v>74</v>
      </c>
      <c r="AZ1127" s="312" t="s">
        <v>172</v>
      </c>
    </row>
    <row r="1128" spans="2:66" s="116" customFormat="1" ht="22.6" customHeight="1" x14ac:dyDescent="0.35">
      <c r="B1128" s="315"/>
      <c r="C1128" s="316"/>
      <c r="D1128" s="316"/>
      <c r="E1128" s="317" t="s">
        <v>5</v>
      </c>
      <c r="F1128" s="318" t="s">
        <v>1083</v>
      </c>
      <c r="G1128" s="319"/>
      <c r="H1128" s="319"/>
      <c r="I1128" s="319"/>
      <c r="J1128" s="316"/>
      <c r="K1128" s="320">
        <v>4.1539999999999999</v>
      </c>
      <c r="L1128" s="316"/>
      <c r="M1128" s="316"/>
      <c r="N1128" s="316"/>
      <c r="O1128" s="316"/>
      <c r="P1128" s="316"/>
      <c r="Q1128" s="316"/>
      <c r="S1128" s="321"/>
      <c r="U1128" s="322"/>
      <c r="V1128" s="316"/>
      <c r="W1128" s="316"/>
      <c r="X1128" s="316"/>
      <c r="Y1128" s="316"/>
      <c r="Z1128" s="316"/>
      <c r="AA1128" s="316"/>
      <c r="AB1128" s="323"/>
      <c r="AU1128" s="324" t="s">
        <v>180</v>
      </c>
      <c r="AV1128" s="324" t="s">
        <v>86</v>
      </c>
      <c r="AW1128" s="116" t="s">
        <v>86</v>
      </c>
      <c r="AX1128" s="116" t="s">
        <v>31</v>
      </c>
      <c r="AY1128" s="116" t="s">
        <v>74</v>
      </c>
      <c r="AZ1128" s="324" t="s">
        <v>172</v>
      </c>
    </row>
    <row r="1129" spans="2:66" s="116" customFormat="1" ht="22.6" customHeight="1" x14ac:dyDescent="0.35">
      <c r="B1129" s="315"/>
      <c r="C1129" s="316"/>
      <c r="D1129" s="316"/>
      <c r="E1129" s="317" t="s">
        <v>5</v>
      </c>
      <c r="F1129" s="318" t="s">
        <v>1084</v>
      </c>
      <c r="G1129" s="319"/>
      <c r="H1129" s="319"/>
      <c r="I1129" s="319"/>
      <c r="J1129" s="316"/>
      <c r="K1129" s="320">
        <v>15.997999999999999</v>
      </c>
      <c r="L1129" s="316"/>
      <c r="M1129" s="316"/>
      <c r="N1129" s="316"/>
      <c r="O1129" s="316"/>
      <c r="P1129" s="316"/>
      <c r="Q1129" s="316"/>
      <c r="S1129" s="321"/>
      <c r="U1129" s="322"/>
      <c r="V1129" s="316"/>
      <c r="W1129" s="316"/>
      <c r="X1129" s="316"/>
      <c r="Y1129" s="316"/>
      <c r="Z1129" s="316"/>
      <c r="AA1129" s="316"/>
      <c r="AB1129" s="323"/>
      <c r="AU1129" s="324" t="s">
        <v>180</v>
      </c>
      <c r="AV1129" s="324" t="s">
        <v>86</v>
      </c>
      <c r="AW1129" s="116" t="s">
        <v>86</v>
      </c>
      <c r="AX1129" s="116" t="s">
        <v>31</v>
      </c>
      <c r="AY1129" s="116" t="s">
        <v>74</v>
      </c>
      <c r="AZ1129" s="324" t="s">
        <v>172</v>
      </c>
    </row>
    <row r="1130" spans="2:66" s="116" customFormat="1" ht="22.6" customHeight="1" x14ac:dyDescent="0.35">
      <c r="B1130" s="315"/>
      <c r="C1130" s="316"/>
      <c r="D1130" s="316"/>
      <c r="E1130" s="317" t="s">
        <v>5</v>
      </c>
      <c r="F1130" s="318" t="s">
        <v>1085</v>
      </c>
      <c r="G1130" s="319"/>
      <c r="H1130" s="319"/>
      <c r="I1130" s="319"/>
      <c r="J1130" s="316"/>
      <c r="K1130" s="320">
        <v>15.926</v>
      </c>
      <c r="L1130" s="316"/>
      <c r="M1130" s="316"/>
      <c r="N1130" s="316"/>
      <c r="O1130" s="316"/>
      <c r="P1130" s="316"/>
      <c r="Q1130" s="316"/>
      <c r="S1130" s="321"/>
      <c r="U1130" s="322"/>
      <c r="V1130" s="316"/>
      <c r="W1130" s="316"/>
      <c r="X1130" s="316"/>
      <c r="Y1130" s="316"/>
      <c r="Z1130" s="316"/>
      <c r="AA1130" s="316"/>
      <c r="AB1130" s="323"/>
      <c r="AU1130" s="324" t="s">
        <v>180</v>
      </c>
      <c r="AV1130" s="324" t="s">
        <v>86</v>
      </c>
      <c r="AW1130" s="116" t="s">
        <v>86</v>
      </c>
      <c r="AX1130" s="116" t="s">
        <v>31</v>
      </c>
      <c r="AY1130" s="116" t="s">
        <v>74</v>
      </c>
      <c r="AZ1130" s="324" t="s">
        <v>172</v>
      </c>
    </row>
    <row r="1131" spans="2:66" s="116" customFormat="1" ht="22.6" customHeight="1" x14ac:dyDescent="0.35">
      <c r="B1131" s="315"/>
      <c r="C1131" s="316"/>
      <c r="D1131" s="316"/>
      <c r="E1131" s="317" t="s">
        <v>5</v>
      </c>
      <c r="F1131" s="318" t="s">
        <v>1086</v>
      </c>
      <c r="G1131" s="319"/>
      <c r="H1131" s="319"/>
      <c r="I1131" s="319"/>
      <c r="J1131" s="316"/>
      <c r="K1131" s="320">
        <v>31.584</v>
      </c>
      <c r="L1131" s="316"/>
      <c r="M1131" s="316"/>
      <c r="N1131" s="316"/>
      <c r="O1131" s="316"/>
      <c r="P1131" s="316"/>
      <c r="Q1131" s="316"/>
      <c r="S1131" s="321"/>
      <c r="U1131" s="322"/>
      <c r="V1131" s="316"/>
      <c r="W1131" s="316"/>
      <c r="X1131" s="316"/>
      <c r="Y1131" s="316"/>
      <c r="Z1131" s="316"/>
      <c r="AA1131" s="316"/>
      <c r="AB1131" s="323"/>
      <c r="AU1131" s="324" t="s">
        <v>180</v>
      </c>
      <c r="AV1131" s="324" t="s">
        <v>86</v>
      </c>
      <c r="AW1131" s="116" t="s">
        <v>86</v>
      </c>
      <c r="AX1131" s="116" t="s">
        <v>31</v>
      </c>
      <c r="AY1131" s="116" t="s">
        <v>74</v>
      </c>
      <c r="AZ1131" s="324" t="s">
        <v>172</v>
      </c>
    </row>
    <row r="1132" spans="2:66" s="116" customFormat="1" ht="22.6" customHeight="1" x14ac:dyDescent="0.35">
      <c r="B1132" s="315"/>
      <c r="C1132" s="316"/>
      <c r="D1132" s="316"/>
      <c r="E1132" s="317" t="s">
        <v>5</v>
      </c>
      <c r="F1132" s="318" t="s">
        <v>1087</v>
      </c>
      <c r="G1132" s="319"/>
      <c r="H1132" s="319"/>
      <c r="I1132" s="319"/>
      <c r="J1132" s="316"/>
      <c r="K1132" s="320">
        <v>6.2789999999999999</v>
      </c>
      <c r="L1132" s="316"/>
      <c r="M1132" s="316"/>
      <c r="N1132" s="316"/>
      <c r="O1132" s="316"/>
      <c r="P1132" s="316"/>
      <c r="Q1132" s="316"/>
      <c r="S1132" s="321"/>
      <c r="U1132" s="322"/>
      <c r="V1132" s="316"/>
      <c r="W1132" s="316"/>
      <c r="X1132" s="316"/>
      <c r="Y1132" s="316"/>
      <c r="Z1132" s="316"/>
      <c r="AA1132" s="316"/>
      <c r="AB1132" s="323"/>
      <c r="AU1132" s="324" t="s">
        <v>180</v>
      </c>
      <c r="AV1132" s="324" t="s">
        <v>86</v>
      </c>
      <c r="AW1132" s="116" t="s">
        <v>86</v>
      </c>
      <c r="AX1132" s="116" t="s">
        <v>31</v>
      </c>
      <c r="AY1132" s="116" t="s">
        <v>74</v>
      </c>
      <c r="AZ1132" s="324" t="s">
        <v>172</v>
      </c>
    </row>
    <row r="1133" spans="2:66" s="116" customFormat="1" ht="22.6" customHeight="1" x14ac:dyDescent="0.35">
      <c r="B1133" s="315"/>
      <c r="C1133" s="316"/>
      <c r="D1133" s="316"/>
      <c r="E1133" s="317" t="s">
        <v>5</v>
      </c>
      <c r="F1133" s="318" t="s">
        <v>1088</v>
      </c>
      <c r="G1133" s="319"/>
      <c r="H1133" s="319"/>
      <c r="I1133" s="319"/>
      <c r="J1133" s="316"/>
      <c r="K1133" s="320">
        <v>6.3</v>
      </c>
      <c r="L1133" s="316"/>
      <c r="M1133" s="316"/>
      <c r="N1133" s="316"/>
      <c r="O1133" s="316"/>
      <c r="P1133" s="316"/>
      <c r="Q1133" s="316"/>
      <c r="S1133" s="321"/>
      <c r="U1133" s="322"/>
      <c r="V1133" s="316"/>
      <c r="W1133" s="316"/>
      <c r="X1133" s="316"/>
      <c r="Y1133" s="316"/>
      <c r="Z1133" s="316"/>
      <c r="AA1133" s="316"/>
      <c r="AB1133" s="323"/>
      <c r="AU1133" s="324" t="s">
        <v>180</v>
      </c>
      <c r="AV1133" s="324" t="s">
        <v>86</v>
      </c>
      <c r="AW1133" s="116" t="s">
        <v>86</v>
      </c>
      <c r="AX1133" s="116" t="s">
        <v>31</v>
      </c>
      <c r="AY1133" s="116" t="s">
        <v>74</v>
      </c>
      <c r="AZ1133" s="324" t="s">
        <v>172</v>
      </c>
    </row>
    <row r="1134" spans="2:66" s="117" customFormat="1" ht="22.6" customHeight="1" x14ac:dyDescent="0.35">
      <c r="B1134" s="325"/>
      <c r="C1134" s="326"/>
      <c r="D1134" s="326"/>
      <c r="E1134" s="327" t="s">
        <v>5</v>
      </c>
      <c r="F1134" s="328" t="s">
        <v>189</v>
      </c>
      <c r="G1134" s="329"/>
      <c r="H1134" s="329"/>
      <c r="I1134" s="329"/>
      <c r="J1134" s="326"/>
      <c r="K1134" s="330">
        <v>80.241</v>
      </c>
      <c r="L1134" s="326"/>
      <c r="M1134" s="326"/>
      <c r="N1134" s="326"/>
      <c r="O1134" s="326"/>
      <c r="P1134" s="326"/>
      <c r="Q1134" s="326"/>
      <c r="S1134" s="331"/>
      <c r="U1134" s="332"/>
      <c r="V1134" s="326"/>
      <c r="W1134" s="326"/>
      <c r="X1134" s="326"/>
      <c r="Y1134" s="326"/>
      <c r="Z1134" s="326"/>
      <c r="AA1134" s="326"/>
      <c r="AB1134" s="333"/>
      <c r="AU1134" s="334" t="s">
        <v>180</v>
      </c>
      <c r="AV1134" s="334" t="s">
        <v>86</v>
      </c>
      <c r="AW1134" s="117" t="s">
        <v>177</v>
      </c>
      <c r="AX1134" s="117" t="s">
        <v>31</v>
      </c>
      <c r="AY1134" s="117" t="s">
        <v>81</v>
      </c>
      <c r="AZ1134" s="334" t="s">
        <v>172</v>
      </c>
    </row>
    <row r="1135" spans="2:66" s="112" customFormat="1" ht="31.6" customHeight="1" x14ac:dyDescent="0.35">
      <c r="B1135" s="187"/>
      <c r="C1135" s="288" t="s">
        <v>1089</v>
      </c>
      <c r="D1135" s="288" t="s">
        <v>173</v>
      </c>
      <c r="E1135" s="289" t="s">
        <v>1090</v>
      </c>
      <c r="F1135" s="290" t="s">
        <v>1091</v>
      </c>
      <c r="G1135" s="290"/>
      <c r="H1135" s="290"/>
      <c r="I1135" s="290"/>
      <c r="J1135" s="291" t="s">
        <v>176</v>
      </c>
      <c r="K1135" s="292">
        <v>9.0690000000000008</v>
      </c>
      <c r="L1135" s="293"/>
      <c r="M1135" s="293"/>
      <c r="N1135" s="294">
        <f>ROUND(L1135*K1135,2)</f>
        <v>0</v>
      </c>
      <c r="O1135" s="294"/>
      <c r="P1135" s="294"/>
      <c r="Q1135" s="294"/>
      <c r="R1135" s="114" t="s">
        <v>2286</v>
      </c>
      <c r="S1135" s="192"/>
      <c r="U1135" s="295" t="s">
        <v>5</v>
      </c>
      <c r="V1135" s="300" t="s">
        <v>39</v>
      </c>
      <c r="W1135" s="301">
        <v>0.57599999999999996</v>
      </c>
      <c r="X1135" s="301">
        <f>W1135*K1135</f>
        <v>5.2237439999999999</v>
      </c>
      <c r="Y1135" s="301">
        <v>0</v>
      </c>
      <c r="Z1135" s="301">
        <f>Y1135*K1135</f>
        <v>0</v>
      </c>
      <c r="AA1135" s="301">
        <v>6.7000000000000004E-2</v>
      </c>
      <c r="AB1135" s="302">
        <f>AA1135*K1135</f>
        <v>0.60762300000000014</v>
      </c>
      <c r="AS1135" s="172" t="s">
        <v>177</v>
      </c>
      <c r="AU1135" s="172" t="s">
        <v>173</v>
      </c>
      <c r="AV1135" s="172" t="s">
        <v>86</v>
      </c>
      <c r="AZ1135" s="172" t="s">
        <v>172</v>
      </c>
      <c r="BF1135" s="299">
        <f>IF(V1135="základní",N1135,0)</f>
        <v>0</v>
      </c>
      <c r="BG1135" s="299">
        <f>IF(V1135="snížená",N1135,0)</f>
        <v>0</v>
      </c>
      <c r="BH1135" s="299">
        <f>IF(V1135="zákl. přenesená",N1135,0)</f>
        <v>0</v>
      </c>
      <c r="BI1135" s="299">
        <f>IF(V1135="sníž. přenesená",N1135,0)</f>
        <v>0</v>
      </c>
      <c r="BJ1135" s="299">
        <f>IF(V1135="nulová",N1135,0)</f>
        <v>0</v>
      </c>
      <c r="BK1135" s="172" t="s">
        <v>81</v>
      </c>
      <c r="BL1135" s="299">
        <f>ROUND(L1135*K1135,2)</f>
        <v>0</v>
      </c>
      <c r="BM1135" s="172" t="s">
        <v>177</v>
      </c>
      <c r="BN1135" s="172" t="s">
        <v>1092</v>
      </c>
    </row>
    <row r="1136" spans="2:66" s="115" customFormat="1" ht="22.6" customHeight="1" x14ac:dyDescent="0.35">
      <c r="B1136" s="303"/>
      <c r="C1136" s="304"/>
      <c r="D1136" s="304"/>
      <c r="E1136" s="305" t="s">
        <v>5</v>
      </c>
      <c r="F1136" s="306" t="s">
        <v>443</v>
      </c>
      <c r="G1136" s="307"/>
      <c r="H1136" s="307"/>
      <c r="I1136" s="307"/>
      <c r="J1136" s="304"/>
      <c r="K1136" s="308" t="s">
        <v>5</v>
      </c>
      <c r="L1136" s="304"/>
      <c r="M1136" s="304"/>
      <c r="N1136" s="304"/>
      <c r="O1136" s="304"/>
      <c r="P1136" s="304"/>
      <c r="Q1136" s="304"/>
      <c r="S1136" s="309"/>
      <c r="U1136" s="310"/>
      <c r="V1136" s="304"/>
      <c r="W1136" s="304"/>
      <c r="X1136" s="304"/>
      <c r="Y1136" s="304"/>
      <c r="Z1136" s="304"/>
      <c r="AA1136" s="304"/>
      <c r="AB1136" s="311"/>
      <c r="AU1136" s="312" t="s">
        <v>180</v>
      </c>
      <c r="AV1136" s="312" t="s">
        <v>86</v>
      </c>
      <c r="AW1136" s="115" t="s">
        <v>81</v>
      </c>
      <c r="AX1136" s="115" t="s">
        <v>31</v>
      </c>
      <c r="AY1136" s="115" t="s">
        <v>74</v>
      </c>
      <c r="AZ1136" s="312" t="s">
        <v>172</v>
      </c>
    </row>
    <row r="1137" spans="2:66" s="115" customFormat="1" ht="22.6" customHeight="1" x14ac:dyDescent="0.35">
      <c r="B1137" s="303"/>
      <c r="C1137" s="304"/>
      <c r="D1137" s="304"/>
      <c r="E1137" s="305" t="s">
        <v>5</v>
      </c>
      <c r="F1137" s="313" t="s">
        <v>235</v>
      </c>
      <c r="G1137" s="314"/>
      <c r="H1137" s="314"/>
      <c r="I1137" s="314"/>
      <c r="J1137" s="304"/>
      <c r="K1137" s="308" t="s">
        <v>5</v>
      </c>
      <c r="L1137" s="304"/>
      <c r="M1137" s="304"/>
      <c r="N1137" s="304"/>
      <c r="O1137" s="304"/>
      <c r="P1137" s="304"/>
      <c r="Q1137" s="304"/>
      <c r="S1137" s="309"/>
      <c r="U1137" s="310"/>
      <c r="V1137" s="304"/>
      <c r="W1137" s="304"/>
      <c r="X1137" s="304"/>
      <c r="Y1137" s="304"/>
      <c r="Z1137" s="304"/>
      <c r="AA1137" s="304"/>
      <c r="AB1137" s="311"/>
      <c r="AU1137" s="312" t="s">
        <v>180</v>
      </c>
      <c r="AV1137" s="312" t="s">
        <v>86</v>
      </c>
      <c r="AW1137" s="115" t="s">
        <v>81</v>
      </c>
      <c r="AX1137" s="115" t="s">
        <v>31</v>
      </c>
      <c r="AY1137" s="115" t="s">
        <v>74</v>
      </c>
      <c r="AZ1137" s="312" t="s">
        <v>172</v>
      </c>
    </row>
    <row r="1138" spans="2:66" s="115" customFormat="1" ht="22.6" customHeight="1" x14ac:dyDescent="0.35">
      <c r="B1138" s="303"/>
      <c r="C1138" s="304"/>
      <c r="D1138" s="304"/>
      <c r="E1138" s="305" t="s">
        <v>5</v>
      </c>
      <c r="F1138" s="313" t="s">
        <v>366</v>
      </c>
      <c r="G1138" s="314"/>
      <c r="H1138" s="314"/>
      <c r="I1138" s="314"/>
      <c r="J1138" s="304"/>
      <c r="K1138" s="308" t="s">
        <v>5</v>
      </c>
      <c r="L1138" s="304"/>
      <c r="M1138" s="304"/>
      <c r="N1138" s="304"/>
      <c r="O1138" s="304"/>
      <c r="P1138" s="304"/>
      <c r="Q1138" s="304"/>
      <c r="S1138" s="309"/>
      <c r="U1138" s="310"/>
      <c r="V1138" s="304"/>
      <c r="W1138" s="304"/>
      <c r="X1138" s="304"/>
      <c r="Y1138" s="304"/>
      <c r="Z1138" s="304"/>
      <c r="AA1138" s="304"/>
      <c r="AB1138" s="311"/>
      <c r="AU1138" s="312" t="s">
        <v>180</v>
      </c>
      <c r="AV1138" s="312" t="s">
        <v>86</v>
      </c>
      <c r="AW1138" s="115" t="s">
        <v>81</v>
      </c>
      <c r="AX1138" s="115" t="s">
        <v>31</v>
      </c>
      <c r="AY1138" s="115" t="s">
        <v>74</v>
      </c>
      <c r="AZ1138" s="312" t="s">
        <v>172</v>
      </c>
    </row>
    <row r="1139" spans="2:66" s="116" customFormat="1" ht="22.6" customHeight="1" x14ac:dyDescent="0.35">
      <c r="B1139" s="315"/>
      <c r="C1139" s="316"/>
      <c r="D1139" s="316"/>
      <c r="E1139" s="317" t="s">
        <v>5</v>
      </c>
      <c r="F1139" s="318" t="s">
        <v>1093</v>
      </c>
      <c r="G1139" s="319"/>
      <c r="H1139" s="319"/>
      <c r="I1139" s="319"/>
      <c r="J1139" s="316"/>
      <c r="K1139" s="320">
        <v>2.8889999999999998</v>
      </c>
      <c r="L1139" s="316"/>
      <c r="M1139" s="316"/>
      <c r="N1139" s="316"/>
      <c r="O1139" s="316"/>
      <c r="P1139" s="316"/>
      <c r="Q1139" s="316"/>
      <c r="S1139" s="321"/>
      <c r="U1139" s="322"/>
      <c r="V1139" s="316"/>
      <c r="W1139" s="316"/>
      <c r="X1139" s="316"/>
      <c r="Y1139" s="316"/>
      <c r="Z1139" s="316"/>
      <c r="AA1139" s="316"/>
      <c r="AB1139" s="323"/>
      <c r="AU1139" s="324" t="s">
        <v>180</v>
      </c>
      <c r="AV1139" s="324" t="s">
        <v>86</v>
      </c>
      <c r="AW1139" s="116" t="s">
        <v>86</v>
      </c>
      <c r="AX1139" s="116" t="s">
        <v>31</v>
      </c>
      <c r="AY1139" s="116" t="s">
        <v>74</v>
      </c>
      <c r="AZ1139" s="324" t="s">
        <v>172</v>
      </c>
    </row>
    <row r="1140" spans="2:66" s="116" customFormat="1" ht="22.6" customHeight="1" x14ac:dyDescent="0.35">
      <c r="B1140" s="315"/>
      <c r="C1140" s="316"/>
      <c r="D1140" s="316"/>
      <c r="E1140" s="317" t="s">
        <v>5</v>
      </c>
      <c r="F1140" s="318" t="s">
        <v>1094</v>
      </c>
      <c r="G1140" s="319"/>
      <c r="H1140" s="319"/>
      <c r="I1140" s="319"/>
      <c r="J1140" s="316"/>
      <c r="K1140" s="320">
        <v>2.4</v>
      </c>
      <c r="L1140" s="316"/>
      <c r="M1140" s="316"/>
      <c r="N1140" s="316"/>
      <c r="O1140" s="316"/>
      <c r="P1140" s="316"/>
      <c r="Q1140" s="316"/>
      <c r="S1140" s="321"/>
      <c r="U1140" s="322"/>
      <c r="V1140" s="316"/>
      <c r="W1140" s="316"/>
      <c r="X1140" s="316"/>
      <c r="Y1140" s="316"/>
      <c r="Z1140" s="316"/>
      <c r="AA1140" s="316"/>
      <c r="AB1140" s="323"/>
      <c r="AU1140" s="324" t="s">
        <v>180</v>
      </c>
      <c r="AV1140" s="324" t="s">
        <v>86</v>
      </c>
      <c r="AW1140" s="116" t="s">
        <v>86</v>
      </c>
      <c r="AX1140" s="116" t="s">
        <v>31</v>
      </c>
      <c r="AY1140" s="116" t="s">
        <v>74</v>
      </c>
      <c r="AZ1140" s="324" t="s">
        <v>172</v>
      </c>
    </row>
    <row r="1141" spans="2:66" s="116" customFormat="1" ht="22.6" customHeight="1" x14ac:dyDescent="0.35">
      <c r="B1141" s="315"/>
      <c r="C1141" s="316"/>
      <c r="D1141" s="316"/>
      <c r="E1141" s="317" t="s">
        <v>5</v>
      </c>
      <c r="F1141" s="318" t="s">
        <v>1095</v>
      </c>
      <c r="G1141" s="319"/>
      <c r="H1141" s="319"/>
      <c r="I1141" s="319"/>
      <c r="J1141" s="316"/>
      <c r="K1141" s="320">
        <v>3.78</v>
      </c>
      <c r="L1141" s="316"/>
      <c r="M1141" s="316"/>
      <c r="N1141" s="316"/>
      <c r="O1141" s="316"/>
      <c r="P1141" s="316"/>
      <c r="Q1141" s="316"/>
      <c r="S1141" s="321"/>
      <c r="U1141" s="322"/>
      <c r="V1141" s="316"/>
      <c r="W1141" s="316"/>
      <c r="X1141" s="316"/>
      <c r="Y1141" s="316"/>
      <c r="Z1141" s="316"/>
      <c r="AA1141" s="316"/>
      <c r="AB1141" s="323"/>
      <c r="AU1141" s="324" t="s">
        <v>180</v>
      </c>
      <c r="AV1141" s="324" t="s">
        <v>86</v>
      </c>
      <c r="AW1141" s="116" t="s">
        <v>86</v>
      </c>
      <c r="AX1141" s="116" t="s">
        <v>31</v>
      </c>
      <c r="AY1141" s="116" t="s">
        <v>74</v>
      </c>
      <c r="AZ1141" s="324" t="s">
        <v>172</v>
      </c>
    </row>
    <row r="1142" spans="2:66" s="117" customFormat="1" ht="22.6" customHeight="1" x14ac:dyDescent="0.35">
      <c r="B1142" s="325"/>
      <c r="C1142" s="326"/>
      <c r="D1142" s="326"/>
      <c r="E1142" s="327" t="s">
        <v>5</v>
      </c>
      <c r="F1142" s="328" t="s">
        <v>189</v>
      </c>
      <c r="G1142" s="329"/>
      <c r="H1142" s="329"/>
      <c r="I1142" s="329"/>
      <c r="J1142" s="326"/>
      <c r="K1142" s="330">
        <v>9.0690000000000008</v>
      </c>
      <c r="L1142" s="326"/>
      <c r="M1142" s="326"/>
      <c r="N1142" s="326"/>
      <c r="O1142" s="326"/>
      <c r="P1142" s="326"/>
      <c r="Q1142" s="326"/>
      <c r="S1142" s="331"/>
      <c r="U1142" s="332"/>
      <c r="V1142" s="326"/>
      <c r="W1142" s="326"/>
      <c r="X1142" s="326"/>
      <c r="Y1142" s="326"/>
      <c r="Z1142" s="326"/>
      <c r="AA1142" s="326"/>
      <c r="AB1142" s="333"/>
      <c r="AU1142" s="334" t="s">
        <v>180</v>
      </c>
      <c r="AV1142" s="334" t="s">
        <v>86</v>
      </c>
      <c r="AW1142" s="117" t="s">
        <v>177</v>
      </c>
      <c r="AX1142" s="117" t="s">
        <v>31</v>
      </c>
      <c r="AY1142" s="117" t="s">
        <v>81</v>
      </c>
      <c r="AZ1142" s="334" t="s">
        <v>172</v>
      </c>
    </row>
    <row r="1143" spans="2:66" s="112" customFormat="1" ht="22.6" customHeight="1" x14ac:dyDescent="0.35">
      <c r="B1143" s="187"/>
      <c r="C1143" s="288" t="s">
        <v>1096</v>
      </c>
      <c r="D1143" s="288" t="s">
        <v>173</v>
      </c>
      <c r="E1143" s="289" t="s">
        <v>1097</v>
      </c>
      <c r="F1143" s="290" t="s">
        <v>1098</v>
      </c>
      <c r="G1143" s="290"/>
      <c r="H1143" s="290"/>
      <c r="I1143" s="290"/>
      <c r="J1143" s="291" t="s">
        <v>176</v>
      </c>
      <c r="K1143" s="292">
        <v>37.030999999999999</v>
      </c>
      <c r="L1143" s="293"/>
      <c r="M1143" s="293"/>
      <c r="N1143" s="294">
        <f>ROUND(L1143*K1143,2)</f>
        <v>0</v>
      </c>
      <c r="O1143" s="294"/>
      <c r="P1143" s="294"/>
      <c r="Q1143" s="294"/>
      <c r="R1143" s="114" t="s">
        <v>2286</v>
      </c>
      <c r="S1143" s="192"/>
      <c r="U1143" s="295" t="s">
        <v>5</v>
      </c>
      <c r="V1143" s="300" t="s">
        <v>39</v>
      </c>
      <c r="W1143" s="301">
        <v>0.93899999999999995</v>
      </c>
      <c r="X1143" s="301">
        <f>W1143*K1143</f>
        <v>34.772109</v>
      </c>
      <c r="Y1143" s="301">
        <v>0</v>
      </c>
      <c r="Z1143" s="301">
        <f>Y1143*K1143</f>
        <v>0</v>
      </c>
      <c r="AA1143" s="301">
        <v>7.5999999999999998E-2</v>
      </c>
      <c r="AB1143" s="302">
        <f>AA1143*K1143</f>
        <v>2.8143559999999996</v>
      </c>
      <c r="AS1143" s="172" t="s">
        <v>177</v>
      </c>
      <c r="AU1143" s="172" t="s">
        <v>173</v>
      </c>
      <c r="AV1143" s="172" t="s">
        <v>86</v>
      </c>
      <c r="AZ1143" s="172" t="s">
        <v>172</v>
      </c>
      <c r="BF1143" s="299">
        <f>IF(V1143="základní",N1143,0)</f>
        <v>0</v>
      </c>
      <c r="BG1143" s="299">
        <f>IF(V1143="snížená",N1143,0)</f>
        <v>0</v>
      </c>
      <c r="BH1143" s="299">
        <f>IF(V1143="zákl. přenesená",N1143,0)</f>
        <v>0</v>
      </c>
      <c r="BI1143" s="299">
        <f>IF(V1143="sníž. přenesená",N1143,0)</f>
        <v>0</v>
      </c>
      <c r="BJ1143" s="299">
        <f>IF(V1143="nulová",N1143,0)</f>
        <v>0</v>
      </c>
      <c r="BK1143" s="172" t="s">
        <v>81</v>
      </c>
      <c r="BL1143" s="299">
        <f>ROUND(L1143*K1143,2)</f>
        <v>0</v>
      </c>
      <c r="BM1143" s="172" t="s">
        <v>177</v>
      </c>
      <c r="BN1143" s="172" t="s">
        <v>1099</v>
      </c>
    </row>
    <row r="1144" spans="2:66" s="115" customFormat="1" ht="22.6" customHeight="1" x14ac:dyDescent="0.35">
      <c r="B1144" s="303"/>
      <c r="C1144" s="304"/>
      <c r="D1144" s="304"/>
      <c r="E1144" s="305" t="s">
        <v>5</v>
      </c>
      <c r="F1144" s="306" t="s">
        <v>443</v>
      </c>
      <c r="G1144" s="307"/>
      <c r="H1144" s="307"/>
      <c r="I1144" s="307"/>
      <c r="J1144" s="304"/>
      <c r="K1144" s="308" t="s">
        <v>5</v>
      </c>
      <c r="L1144" s="304"/>
      <c r="M1144" s="304"/>
      <c r="N1144" s="304"/>
      <c r="O1144" s="304"/>
      <c r="P1144" s="304"/>
      <c r="Q1144" s="304"/>
      <c r="S1144" s="309"/>
      <c r="U1144" s="310"/>
      <c r="V1144" s="304"/>
      <c r="W1144" s="304"/>
      <c r="X1144" s="304"/>
      <c r="Y1144" s="304"/>
      <c r="Z1144" s="304"/>
      <c r="AA1144" s="304"/>
      <c r="AB1144" s="311"/>
      <c r="AU1144" s="312" t="s">
        <v>180</v>
      </c>
      <c r="AV1144" s="312" t="s">
        <v>86</v>
      </c>
      <c r="AW1144" s="115" t="s">
        <v>81</v>
      </c>
      <c r="AX1144" s="115" t="s">
        <v>31</v>
      </c>
      <c r="AY1144" s="115" t="s">
        <v>74</v>
      </c>
      <c r="AZ1144" s="312" t="s">
        <v>172</v>
      </c>
    </row>
    <row r="1145" spans="2:66" s="115" customFormat="1" ht="22.6" customHeight="1" x14ac:dyDescent="0.35">
      <c r="B1145" s="303"/>
      <c r="C1145" s="304"/>
      <c r="D1145" s="304"/>
      <c r="E1145" s="305" t="s">
        <v>5</v>
      </c>
      <c r="F1145" s="313" t="s">
        <v>366</v>
      </c>
      <c r="G1145" s="314"/>
      <c r="H1145" s="314"/>
      <c r="I1145" s="314"/>
      <c r="J1145" s="304"/>
      <c r="K1145" s="308" t="s">
        <v>5</v>
      </c>
      <c r="L1145" s="304"/>
      <c r="M1145" s="304"/>
      <c r="N1145" s="304"/>
      <c r="O1145" s="304"/>
      <c r="P1145" s="304"/>
      <c r="Q1145" s="304"/>
      <c r="S1145" s="309"/>
      <c r="U1145" s="310"/>
      <c r="V1145" s="304"/>
      <c r="W1145" s="304"/>
      <c r="X1145" s="304"/>
      <c r="Y1145" s="304"/>
      <c r="Z1145" s="304"/>
      <c r="AA1145" s="304"/>
      <c r="AB1145" s="311"/>
      <c r="AU1145" s="312" t="s">
        <v>180</v>
      </c>
      <c r="AV1145" s="312" t="s">
        <v>86</v>
      </c>
      <c r="AW1145" s="115" t="s">
        <v>81</v>
      </c>
      <c r="AX1145" s="115" t="s">
        <v>31</v>
      </c>
      <c r="AY1145" s="115" t="s">
        <v>74</v>
      </c>
      <c r="AZ1145" s="312" t="s">
        <v>172</v>
      </c>
    </row>
    <row r="1146" spans="2:66" s="116" customFormat="1" ht="22.6" customHeight="1" x14ac:dyDescent="0.35">
      <c r="B1146" s="315"/>
      <c r="C1146" s="316"/>
      <c r="D1146" s="316"/>
      <c r="E1146" s="317" t="s">
        <v>5</v>
      </c>
      <c r="F1146" s="318" t="s">
        <v>1100</v>
      </c>
      <c r="G1146" s="319"/>
      <c r="H1146" s="319"/>
      <c r="I1146" s="319"/>
      <c r="J1146" s="316"/>
      <c r="K1146" s="320">
        <v>23.64</v>
      </c>
      <c r="L1146" s="316"/>
      <c r="M1146" s="316"/>
      <c r="N1146" s="316"/>
      <c r="O1146" s="316"/>
      <c r="P1146" s="316"/>
      <c r="Q1146" s="316"/>
      <c r="S1146" s="321"/>
      <c r="U1146" s="322"/>
      <c r="V1146" s="316"/>
      <c r="W1146" s="316"/>
      <c r="X1146" s="316"/>
      <c r="Y1146" s="316"/>
      <c r="Z1146" s="316"/>
      <c r="AA1146" s="316"/>
      <c r="AB1146" s="323"/>
      <c r="AU1146" s="324" t="s">
        <v>180</v>
      </c>
      <c r="AV1146" s="324" t="s">
        <v>86</v>
      </c>
      <c r="AW1146" s="116" t="s">
        <v>86</v>
      </c>
      <c r="AX1146" s="116" t="s">
        <v>31</v>
      </c>
      <c r="AY1146" s="116" t="s">
        <v>74</v>
      </c>
      <c r="AZ1146" s="324" t="s">
        <v>172</v>
      </c>
    </row>
    <row r="1147" spans="2:66" s="116" customFormat="1" ht="22.6" customHeight="1" x14ac:dyDescent="0.35">
      <c r="B1147" s="315"/>
      <c r="C1147" s="316"/>
      <c r="D1147" s="316"/>
      <c r="E1147" s="317" t="s">
        <v>5</v>
      </c>
      <c r="F1147" s="318" t="s">
        <v>1101</v>
      </c>
      <c r="G1147" s="319"/>
      <c r="H1147" s="319"/>
      <c r="I1147" s="319"/>
      <c r="J1147" s="316"/>
      <c r="K1147" s="320">
        <v>4.7279999999999998</v>
      </c>
      <c r="L1147" s="316"/>
      <c r="M1147" s="316"/>
      <c r="N1147" s="316"/>
      <c r="O1147" s="316"/>
      <c r="P1147" s="316"/>
      <c r="Q1147" s="316"/>
      <c r="S1147" s="321"/>
      <c r="U1147" s="322"/>
      <c r="V1147" s="316"/>
      <c r="W1147" s="316"/>
      <c r="X1147" s="316"/>
      <c r="Y1147" s="316"/>
      <c r="Z1147" s="316"/>
      <c r="AA1147" s="316"/>
      <c r="AB1147" s="323"/>
      <c r="AU1147" s="324" t="s">
        <v>180</v>
      </c>
      <c r="AV1147" s="324" t="s">
        <v>86</v>
      </c>
      <c r="AW1147" s="116" t="s">
        <v>86</v>
      </c>
      <c r="AX1147" s="116" t="s">
        <v>31</v>
      </c>
      <c r="AY1147" s="116" t="s">
        <v>74</v>
      </c>
      <c r="AZ1147" s="324" t="s">
        <v>172</v>
      </c>
    </row>
    <row r="1148" spans="2:66" s="116" customFormat="1" ht="22.6" customHeight="1" x14ac:dyDescent="0.35">
      <c r="B1148" s="315"/>
      <c r="C1148" s="316"/>
      <c r="D1148" s="316"/>
      <c r="E1148" s="317" t="s">
        <v>5</v>
      </c>
      <c r="F1148" s="318" t="s">
        <v>1102</v>
      </c>
      <c r="G1148" s="319"/>
      <c r="H1148" s="319"/>
      <c r="I1148" s="319"/>
      <c r="J1148" s="316"/>
      <c r="K1148" s="320">
        <v>3.5409999999999999</v>
      </c>
      <c r="L1148" s="316"/>
      <c r="M1148" s="316"/>
      <c r="N1148" s="316"/>
      <c r="O1148" s="316"/>
      <c r="P1148" s="316"/>
      <c r="Q1148" s="316"/>
      <c r="S1148" s="321"/>
      <c r="U1148" s="322"/>
      <c r="V1148" s="316"/>
      <c r="W1148" s="316"/>
      <c r="X1148" s="316"/>
      <c r="Y1148" s="316"/>
      <c r="Z1148" s="316"/>
      <c r="AA1148" s="316"/>
      <c r="AB1148" s="323"/>
      <c r="AU1148" s="324" t="s">
        <v>180</v>
      </c>
      <c r="AV1148" s="324" t="s">
        <v>86</v>
      </c>
      <c r="AW1148" s="116" t="s">
        <v>86</v>
      </c>
      <c r="AX1148" s="116" t="s">
        <v>31</v>
      </c>
      <c r="AY1148" s="116" t="s">
        <v>74</v>
      </c>
      <c r="AZ1148" s="324" t="s">
        <v>172</v>
      </c>
    </row>
    <row r="1149" spans="2:66" s="115" customFormat="1" ht="22.6" customHeight="1" x14ac:dyDescent="0.35">
      <c r="B1149" s="303"/>
      <c r="C1149" s="304"/>
      <c r="D1149" s="304"/>
      <c r="E1149" s="305" t="s">
        <v>5</v>
      </c>
      <c r="F1149" s="313" t="s">
        <v>1051</v>
      </c>
      <c r="G1149" s="314"/>
      <c r="H1149" s="314"/>
      <c r="I1149" s="314"/>
      <c r="J1149" s="304"/>
      <c r="K1149" s="308" t="s">
        <v>5</v>
      </c>
      <c r="L1149" s="304"/>
      <c r="M1149" s="304"/>
      <c r="N1149" s="304"/>
      <c r="O1149" s="304"/>
      <c r="P1149" s="304"/>
      <c r="Q1149" s="304"/>
      <c r="S1149" s="309"/>
      <c r="U1149" s="310"/>
      <c r="V1149" s="304"/>
      <c r="W1149" s="304"/>
      <c r="X1149" s="304"/>
      <c r="Y1149" s="304"/>
      <c r="Z1149" s="304"/>
      <c r="AA1149" s="304"/>
      <c r="AB1149" s="311"/>
      <c r="AU1149" s="312" t="s">
        <v>180</v>
      </c>
      <c r="AV1149" s="312" t="s">
        <v>86</v>
      </c>
      <c r="AW1149" s="115" t="s">
        <v>81</v>
      </c>
      <c r="AX1149" s="115" t="s">
        <v>31</v>
      </c>
      <c r="AY1149" s="115" t="s">
        <v>74</v>
      </c>
      <c r="AZ1149" s="312" t="s">
        <v>172</v>
      </c>
    </row>
    <row r="1150" spans="2:66" s="115" customFormat="1" ht="22.6" customHeight="1" x14ac:dyDescent="0.35">
      <c r="B1150" s="303"/>
      <c r="C1150" s="304"/>
      <c r="D1150" s="304"/>
      <c r="E1150" s="305" t="s">
        <v>5</v>
      </c>
      <c r="F1150" s="313" t="s">
        <v>366</v>
      </c>
      <c r="G1150" s="314"/>
      <c r="H1150" s="314"/>
      <c r="I1150" s="314"/>
      <c r="J1150" s="304"/>
      <c r="K1150" s="308" t="s">
        <v>5</v>
      </c>
      <c r="L1150" s="304"/>
      <c r="M1150" s="304"/>
      <c r="N1150" s="304"/>
      <c r="O1150" s="304"/>
      <c r="P1150" s="304"/>
      <c r="Q1150" s="304"/>
      <c r="S1150" s="309"/>
      <c r="U1150" s="310"/>
      <c r="V1150" s="304"/>
      <c r="W1150" s="304"/>
      <c r="X1150" s="304"/>
      <c r="Y1150" s="304"/>
      <c r="Z1150" s="304"/>
      <c r="AA1150" s="304"/>
      <c r="AB1150" s="311"/>
      <c r="AU1150" s="312" t="s">
        <v>180</v>
      </c>
      <c r="AV1150" s="312" t="s">
        <v>86</v>
      </c>
      <c r="AW1150" s="115" t="s">
        <v>81</v>
      </c>
      <c r="AX1150" s="115" t="s">
        <v>31</v>
      </c>
      <c r="AY1150" s="115" t="s">
        <v>74</v>
      </c>
      <c r="AZ1150" s="312" t="s">
        <v>172</v>
      </c>
    </row>
    <row r="1151" spans="2:66" s="116" customFormat="1" ht="22.6" customHeight="1" x14ac:dyDescent="0.35">
      <c r="B1151" s="315"/>
      <c r="C1151" s="316"/>
      <c r="D1151" s="316"/>
      <c r="E1151" s="317" t="s">
        <v>5</v>
      </c>
      <c r="F1151" s="318" t="s">
        <v>1103</v>
      </c>
      <c r="G1151" s="319"/>
      <c r="H1151" s="319"/>
      <c r="I1151" s="319"/>
      <c r="J1151" s="316"/>
      <c r="K1151" s="320">
        <v>3.5459999999999998</v>
      </c>
      <c r="L1151" s="316"/>
      <c r="M1151" s="316"/>
      <c r="N1151" s="316"/>
      <c r="O1151" s="316"/>
      <c r="P1151" s="316"/>
      <c r="Q1151" s="316"/>
      <c r="S1151" s="321"/>
      <c r="U1151" s="322"/>
      <c r="V1151" s="316"/>
      <c r="W1151" s="316"/>
      <c r="X1151" s="316"/>
      <c r="Y1151" s="316"/>
      <c r="Z1151" s="316"/>
      <c r="AA1151" s="316"/>
      <c r="AB1151" s="323"/>
      <c r="AU1151" s="324" t="s">
        <v>180</v>
      </c>
      <c r="AV1151" s="324" t="s">
        <v>86</v>
      </c>
      <c r="AW1151" s="116" t="s">
        <v>86</v>
      </c>
      <c r="AX1151" s="116" t="s">
        <v>31</v>
      </c>
      <c r="AY1151" s="116" t="s">
        <v>74</v>
      </c>
      <c r="AZ1151" s="324" t="s">
        <v>172</v>
      </c>
    </row>
    <row r="1152" spans="2:66" s="116" customFormat="1" ht="22.6" customHeight="1" x14ac:dyDescent="0.35">
      <c r="B1152" s="315"/>
      <c r="C1152" s="316"/>
      <c r="D1152" s="316"/>
      <c r="E1152" s="317" t="s">
        <v>5</v>
      </c>
      <c r="F1152" s="318" t="s">
        <v>1104</v>
      </c>
      <c r="G1152" s="319"/>
      <c r="H1152" s="319"/>
      <c r="I1152" s="319"/>
      <c r="J1152" s="316"/>
      <c r="K1152" s="320">
        <v>1.5760000000000001</v>
      </c>
      <c r="L1152" s="316"/>
      <c r="M1152" s="316"/>
      <c r="N1152" s="316"/>
      <c r="O1152" s="316"/>
      <c r="P1152" s="316"/>
      <c r="Q1152" s="316"/>
      <c r="S1152" s="321"/>
      <c r="U1152" s="322"/>
      <c r="V1152" s="316"/>
      <c r="W1152" s="316"/>
      <c r="X1152" s="316"/>
      <c r="Y1152" s="316"/>
      <c r="Z1152" s="316"/>
      <c r="AA1152" s="316"/>
      <c r="AB1152" s="323"/>
      <c r="AU1152" s="324" t="s">
        <v>180</v>
      </c>
      <c r="AV1152" s="324" t="s">
        <v>86</v>
      </c>
      <c r="AW1152" s="116" t="s">
        <v>86</v>
      </c>
      <c r="AX1152" s="116" t="s">
        <v>31</v>
      </c>
      <c r="AY1152" s="116" t="s">
        <v>74</v>
      </c>
      <c r="AZ1152" s="324" t="s">
        <v>172</v>
      </c>
    </row>
    <row r="1153" spans="2:66" s="117" customFormat="1" ht="22.6" customHeight="1" x14ac:dyDescent="0.35">
      <c r="B1153" s="325"/>
      <c r="C1153" s="326"/>
      <c r="D1153" s="326"/>
      <c r="E1153" s="327" t="s">
        <v>5</v>
      </c>
      <c r="F1153" s="328" t="s">
        <v>189</v>
      </c>
      <c r="G1153" s="329"/>
      <c r="H1153" s="329"/>
      <c r="I1153" s="329"/>
      <c r="J1153" s="326"/>
      <c r="K1153" s="330">
        <v>37.030999999999999</v>
      </c>
      <c r="L1153" s="326"/>
      <c r="M1153" s="326"/>
      <c r="N1153" s="326"/>
      <c r="O1153" s="326"/>
      <c r="P1153" s="326"/>
      <c r="Q1153" s="326"/>
      <c r="S1153" s="331"/>
      <c r="U1153" s="332"/>
      <c r="V1153" s="326"/>
      <c r="W1153" s="326"/>
      <c r="X1153" s="326"/>
      <c r="Y1153" s="326"/>
      <c r="Z1153" s="326"/>
      <c r="AA1153" s="326"/>
      <c r="AB1153" s="333"/>
      <c r="AU1153" s="334" t="s">
        <v>180</v>
      </c>
      <c r="AV1153" s="334" t="s">
        <v>86</v>
      </c>
      <c r="AW1153" s="117" t="s">
        <v>177</v>
      </c>
      <c r="AX1153" s="117" t="s">
        <v>31</v>
      </c>
      <c r="AY1153" s="117" t="s">
        <v>81</v>
      </c>
      <c r="AZ1153" s="334" t="s">
        <v>172</v>
      </c>
    </row>
    <row r="1154" spans="2:66" s="112" customFormat="1" ht="31.6" customHeight="1" x14ac:dyDescent="0.35">
      <c r="B1154" s="187"/>
      <c r="C1154" s="288" t="s">
        <v>1105</v>
      </c>
      <c r="D1154" s="288" t="s">
        <v>173</v>
      </c>
      <c r="E1154" s="289" t="s">
        <v>1106</v>
      </c>
      <c r="F1154" s="290" t="s">
        <v>1107</v>
      </c>
      <c r="G1154" s="290"/>
      <c r="H1154" s="290"/>
      <c r="I1154" s="290"/>
      <c r="J1154" s="291" t="s">
        <v>176</v>
      </c>
      <c r="K1154" s="292">
        <v>7.3879999999999999</v>
      </c>
      <c r="L1154" s="293"/>
      <c r="M1154" s="293"/>
      <c r="N1154" s="294">
        <f>ROUND(L1154*K1154,2)</f>
        <v>0</v>
      </c>
      <c r="O1154" s="294"/>
      <c r="P1154" s="294"/>
      <c r="Q1154" s="294"/>
      <c r="R1154" s="114" t="s">
        <v>2286</v>
      </c>
      <c r="S1154" s="192"/>
      <c r="U1154" s="295" t="s">
        <v>5</v>
      </c>
      <c r="V1154" s="300" t="s">
        <v>39</v>
      </c>
      <c r="W1154" s="301">
        <v>0.71799999999999997</v>
      </c>
      <c r="X1154" s="301">
        <f>W1154*K1154</f>
        <v>5.3045839999999993</v>
      </c>
      <c r="Y1154" s="301">
        <v>0</v>
      </c>
      <c r="Z1154" s="301">
        <f>Y1154*K1154</f>
        <v>0</v>
      </c>
      <c r="AA1154" s="301">
        <v>6.3E-2</v>
      </c>
      <c r="AB1154" s="302">
        <f>AA1154*K1154</f>
        <v>0.46544400000000002</v>
      </c>
      <c r="AS1154" s="172" t="s">
        <v>177</v>
      </c>
      <c r="AU1154" s="172" t="s">
        <v>173</v>
      </c>
      <c r="AV1154" s="172" t="s">
        <v>86</v>
      </c>
      <c r="AZ1154" s="172" t="s">
        <v>172</v>
      </c>
      <c r="BF1154" s="299">
        <f>IF(V1154="základní",N1154,0)</f>
        <v>0</v>
      </c>
      <c r="BG1154" s="299">
        <f>IF(V1154="snížená",N1154,0)</f>
        <v>0</v>
      </c>
      <c r="BH1154" s="299">
        <f>IF(V1154="zákl. přenesená",N1154,0)</f>
        <v>0</v>
      </c>
      <c r="BI1154" s="299">
        <f>IF(V1154="sníž. přenesená",N1154,0)</f>
        <v>0</v>
      </c>
      <c r="BJ1154" s="299">
        <f>IF(V1154="nulová",N1154,0)</f>
        <v>0</v>
      </c>
      <c r="BK1154" s="172" t="s">
        <v>81</v>
      </c>
      <c r="BL1154" s="299">
        <f>ROUND(L1154*K1154,2)</f>
        <v>0</v>
      </c>
      <c r="BM1154" s="172" t="s">
        <v>177</v>
      </c>
      <c r="BN1154" s="172" t="s">
        <v>1108</v>
      </c>
    </row>
    <row r="1155" spans="2:66" s="115" customFormat="1" ht="22.6" customHeight="1" x14ac:dyDescent="0.35">
      <c r="B1155" s="303"/>
      <c r="C1155" s="304"/>
      <c r="D1155" s="304"/>
      <c r="E1155" s="305" t="s">
        <v>5</v>
      </c>
      <c r="F1155" s="306" t="s">
        <v>443</v>
      </c>
      <c r="G1155" s="307"/>
      <c r="H1155" s="307"/>
      <c r="I1155" s="307"/>
      <c r="J1155" s="304"/>
      <c r="K1155" s="308" t="s">
        <v>5</v>
      </c>
      <c r="L1155" s="304"/>
      <c r="M1155" s="304"/>
      <c r="N1155" s="304"/>
      <c r="O1155" s="304"/>
      <c r="P1155" s="304"/>
      <c r="Q1155" s="304"/>
      <c r="S1155" s="309"/>
      <c r="U1155" s="310"/>
      <c r="V1155" s="304"/>
      <c r="W1155" s="304"/>
      <c r="X1155" s="304"/>
      <c r="Y1155" s="304"/>
      <c r="Z1155" s="304"/>
      <c r="AA1155" s="304"/>
      <c r="AB1155" s="311"/>
      <c r="AU1155" s="312" t="s">
        <v>180</v>
      </c>
      <c r="AV1155" s="312" t="s">
        <v>86</v>
      </c>
      <c r="AW1155" s="115" t="s">
        <v>81</v>
      </c>
      <c r="AX1155" s="115" t="s">
        <v>31</v>
      </c>
      <c r="AY1155" s="115" t="s">
        <v>74</v>
      </c>
      <c r="AZ1155" s="312" t="s">
        <v>172</v>
      </c>
    </row>
    <row r="1156" spans="2:66" s="115" customFormat="1" ht="22.6" customHeight="1" x14ac:dyDescent="0.35">
      <c r="B1156" s="303"/>
      <c r="C1156" s="304"/>
      <c r="D1156" s="304"/>
      <c r="E1156" s="305" t="s">
        <v>5</v>
      </c>
      <c r="F1156" s="313" t="s">
        <v>366</v>
      </c>
      <c r="G1156" s="314"/>
      <c r="H1156" s="314"/>
      <c r="I1156" s="314"/>
      <c r="J1156" s="304"/>
      <c r="K1156" s="308" t="s">
        <v>5</v>
      </c>
      <c r="L1156" s="304"/>
      <c r="M1156" s="304"/>
      <c r="N1156" s="304"/>
      <c r="O1156" s="304"/>
      <c r="P1156" s="304"/>
      <c r="Q1156" s="304"/>
      <c r="S1156" s="309"/>
      <c r="U1156" s="310"/>
      <c r="V1156" s="304"/>
      <c r="W1156" s="304"/>
      <c r="X1156" s="304"/>
      <c r="Y1156" s="304"/>
      <c r="Z1156" s="304"/>
      <c r="AA1156" s="304"/>
      <c r="AB1156" s="311"/>
      <c r="AU1156" s="312" t="s">
        <v>180</v>
      </c>
      <c r="AV1156" s="312" t="s">
        <v>86</v>
      </c>
      <c r="AW1156" s="115" t="s">
        <v>81</v>
      </c>
      <c r="AX1156" s="115" t="s">
        <v>31</v>
      </c>
      <c r="AY1156" s="115" t="s">
        <v>74</v>
      </c>
      <c r="AZ1156" s="312" t="s">
        <v>172</v>
      </c>
    </row>
    <row r="1157" spans="2:66" s="116" customFormat="1" ht="22.6" customHeight="1" x14ac:dyDescent="0.35">
      <c r="B1157" s="315"/>
      <c r="C1157" s="316"/>
      <c r="D1157" s="316"/>
      <c r="E1157" s="317" t="s">
        <v>5</v>
      </c>
      <c r="F1157" s="318" t="s">
        <v>1109</v>
      </c>
      <c r="G1157" s="319"/>
      <c r="H1157" s="319"/>
      <c r="I1157" s="319"/>
      <c r="J1157" s="316"/>
      <c r="K1157" s="320">
        <v>7.3879999999999999</v>
      </c>
      <c r="L1157" s="316"/>
      <c r="M1157" s="316"/>
      <c r="N1157" s="316"/>
      <c r="O1157" s="316"/>
      <c r="P1157" s="316"/>
      <c r="Q1157" s="316"/>
      <c r="S1157" s="321"/>
      <c r="U1157" s="322"/>
      <c r="V1157" s="316"/>
      <c r="W1157" s="316"/>
      <c r="X1157" s="316"/>
      <c r="Y1157" s="316"/>
      <c r="Z1157" s="316"/>
      <c r="AA1157" s="316"/>
      <c r="AB1157" s="323"/>
      <c r="AU1157" s="324" t="s">
        <v>180</v>
      </c>
      <c r="AV1157" s="324" t="s">
        <v>86</v>
      </c>
      <c r="AW1157" s="116" t="s">
        <v>86</v>
      </c>
      <c r="AX1157" s="116" t="s">
        <v>31</v>
      </c>
      <c r="AY1157" s="116" t="s">
        <v>81</v>
      </c>
      <c r="AZ1157" s="324" t="s">
        <v>172</v>
      </c>
    </row>
    <row r="1158" spans="2:66" s="112" customFormat="1" ht="31.6" customHeight="1" x14ac:dyDescent="0.35">
      <c r="B1158" s="187"/>
      <c r="C1158" s="288" t="s">
        <v>1110</v>
      </c>
      <c r="D1158" s="288" t="s">
        <v>173</v>
      </c>
      <c r="E1158" s="289" t="s">
        <v>1111</v>
      </c>
      <c r="F1158" s="290" t="s">
        <v>1112</v>
      </c>
      <c r="G1158" s="290"/>
      <c r="H1158" s="290"/>
      <c r="I1158" s="290"/>
      <c r="J1158" s="291" t="s">
        <v>295</v>
      </c>
      <c r="K1158" s="292">
        <v>1.696</v>
      </c>
      <c r="L1158" s="293"/>
      <c r="M1158" s="293"/>
      <c r="N1158" s="294">
        <f>ROUND(L1158*K1158,2)</f>
        <v>0</v>
      </c>
      <c r="O1158" s="294"/>
      <c r="P1158" s="294"/>
      <c r="Q1158" s="294"/>
      <c r="R1158" s="114" t="s">
        <v>2286</v>
      </c>
      <c r="S1158" s="192"/>
      <c r="U1158" s="295" t="s">
        <v>5</v>
      </c>
      <c r="V1158" s="300" t="s">
        <v>39</v>
      </c>
      <c r="W1158" s="301">
        <v>0.21299999999999999</v>
      </c>
      <c r="X1158" s="301">
        <f>W1158*K1158</f>
        <v>0.36124799999999996</v>
      </c>
      <c r="Y1158" s="301">
        <v>0</v>
      </c>
      <c r="Z1158" s="301">
        <f>Y1158*K1158</f>
        <v>0</v>
      </c>
      <c r="AA1158" s="301">
        <v>6.9000000000000006E-2</v>
      </c>
      <c r="AB1158" s="302">
        <f>AA1158*K1158</f>
        <v>0.117024</v>
      </c>
      <c r="AS1158" s="172" t="s">
        <v>177</v>
      </c>
      <c r="AU1158" s="172" t="s">
        <v>173</v>
      </c>
      <c r="AV1158" s="172" t="s">
        <v>86</v>
      </c>
      <c r="AZ1158" s="172" t="s">
        <v>172</v>
      </c>
      <c r="BF1158" s="299">
        <f>IF(V1158="základní",N1158,0)</f>
        <v>0</v>
      </c>
      <c r="BG1158" s="299">
        <f>IF(V1158="snížená",N1158,0)</f>
        <v>0</v>
      </c>
      <c r="BH1158" s="299">
        <f>IF(V1158="zákl. přenesená",N1158,0)</f>
        <v>0</v>
      </c>
      <c r="BI1158" s="299">
        <f>IF(V1158="sníž. přenesená",N1158,0)</f>
        <v>0</v>
      </c>
      <c r="BJ1158" s="299">
        <f>IF(V1158="nulová",N1158,0)</f>
        <v>0</v>
      </c>
      <c r="BK1158" s="172" t="s">
        <v>81</v>
      </c>
      <c r="BL1158" s="299">
        <f>ROUND(L1158*K1158,2)</f>
        <v>0</v>
      </c>
      <c r="BM1158" s="172" t="s">
        <v>177</v>
      </c>
      <c r="BN1158" s="172" t="s">
        <v>1113</v>
      </c>
    </row>
    <row r="1159" spans="2:66" s="115" customFormat="1" ht="22.6" customHeight="1" x14ac:dyDescent="0.35">
      <c r="B1159" s="303"/>
      <c r="C1159" s="304"/>
      <c r="D1159" s="304"/>
      <c r="E1159" s="305" t="s">
        <v>5</v>
      </c>
      <c r="F1159" s="306" t="s">
        <v>443</v>
      </c>
      <c r="G1159" s="307"/>
      <c r="H1159" s="307"/>
      <c r="I1159" s="307"/>
      <c r="J1159" s="304"/>
      <c r="K1159" s="308" t="s">
        <v>5</v>
      </c>
      <c r="L1159" s="304"/>
      <c r="M1159" s="304"/>
      <c r="N1159" s="304"/>
      <c r="O1159" s="304"/>
      <c r="P1159" s="304"/>
      <c r="Q1159" s="304"/>
      <c r="S1159" s="309"/>
      <c r="U1159" s="310"/>
      <c r="V1159" s="304"/>
      <c r="W1159" s="304"/>
      <c r="X1159" s="304"/>
      <c r="Y1159" s="304"/>
      <c r="Z1159" s="304"/>
      <c r="AA1159" s="304"/>
      <c r="AB1159" s="311"/>
      <c r="AU1159" s="312" t="s">
        <v>180</v>
      </c>
      <c r="AV1159" s="312" t="s">
        <v>86</v>
      </c>
      <c r="AW1159" s="115" t="s">
        <v>81</v>
      </c>
      <c r="AX1159" s="115" t="s">
        <v>31</v>
      </c>
      <c r="AY1159" s="115" t="s">
        <v>74</v>
      </c>
      <c r="AZ1159" s="312" t="s">
        <v>172</v>
      </c>
    </row>
    <row r="1160" spans="2:66" s="115" customFormat="1" ht="22.6" customHeight="1" x14ac:dyDescent="0.35">
      <c r="B1160" s="303"/>
      <c r="C1160" s="304"/>
      <c r="D1160" s="304"/>
      <c r="E1160" s="305" t="s">
        <v>5</v>
      </c>
      <c r="F1160" s="313" t="s">
        <v>366</v>
      </c>
      <c r="G1160" s="314"/>
      <c r="H1160" s="314"/>
      <c r="I1160" s="314"/>
      <c r="J1160" s="304"/>
      <c r="K1160" s="308" t="s">
        <v>5</v>
      </c>
      <c r="L1160" s="304"/>
      <c r="M1160" s="304"/>
      <c r="N1160" s="304"/>
      <c r="O1160" s="304"/>
      <c r="P1160" s="304"/>
      <c r="Q1160" s="304"/>
      <c r="S1160" s="309"/>
      <c r="U1160" s="310"/>
      <c r="V1160" s="304"/>
      <c r="W1160" s="304"/>
      <c r="X1160" s="304"/>
      <c r="Y1160" s="304"/>
      <c r="Z1160" s="304"/>
      <c r="AA1160" s="304"/>
      <c r="AB1160" s="311"/>
      <c r="AU1160" s="312" t="s">
        <v>180</v>
      </c>
      <c r="AV1160" s="312" t="s">
        <v>86</v>
      </c>
      <c r="AW1160" s="115" t="s">
        <v>81</v>
      </c>
      <c r="AX1160" s="115" t="s">
        <v>31</v>
      </c>
      <c r="AY1160" s="115" t="s">
        <v>74</v>
      </c>
      <c r="AZ1160" s="312" t="s">
        <v>172</v>
      </c>
    </row>
    <row r="1161" spans="2:66" s="116" customFormat="1" ht="22.6" customHeight="1" x14ac:dyDescent="0.35">
      <c r="B1161" s="315"/>
      <c r="C1161" s="316"/>
      <c r="D1161" s="316"/>
      <c r="E1161" s="317" t="s">
        <v>5</v>
      </c>
      <c r="F1161" s="318" t="s">
        <v>1114</v>
      </c>
      <c r="G1161" s="319"/>
      <c r="H1161" s="319"/>
      <c r="I1161" s="319"/>
      <c r="J1161" s="316"/>
      <c r="K1161" s="320">
        <v>2.02</v>
      </c>
      <c r="L1161" s="316"/>
      <c r="M1161" s="316"/>
      <c r="N1161" s="316"/>
      <c r="O1161" s="316"/>
      <c r="P1161" s="316"/>
      <c r="Q1161" s="316"/>
      <c r="S1161" s="321"/>
      <c r="U1161" s="322"/>
      <c r="V1161" s="316"/>
      <c r="W1161" s="316"/>
      <c r="X1161" s="316"/>
      <c r="Y1161" s="316"/>
      <c r="Z1161" s="316"/>
      <c r="AA1161" s="316"/>
      <c r="AB1161" s="323"/>
      <c r="AU1161" s="324" t="s">
        <v>180</v>
      </c>
      <c r="AV1161" s="324" t="s">
        <v>86</v>
      </c>
      <c r="AW1161" s="116" t="s">
        <v>86</v>
      </c>
      <c r="AX1161" s="116" t="s">
        <v>31</v>
      </c>
      <c r="AY1161" s="116" t="s">
        <v>74</v>
      </c>
      <c r="AZ1161" s="324" t="s">
        <v>172</v>
      </c>
    </row>
    <row r="1162" spans="2:66" s="116" customFormat="1" ht="22.6" customHeight="1" x14ac:dyDescent="0.35">
      <c r="B1162" s="315"/>
      <c r="C1162" s="316"/>
      <c r="D1162" s="316"/>
      <c r="E1162" s="317" t="s">
        <v>5</v>
      </c>
      <c r="F1162" s="318" t="s">
        <v>1115</v>
      </c>
      <c r="G1162" s="319"/>
      <c r="H1162" s="319"/>
      <c r="I1162" s="319"/>
      <c r="J1162" s="316"/>
      <c r="K1162" s="320">
        <v>-1.6160000000000001</v>
      </c>
      <c r="L1162" s="316"/>
      <c r="M1162" s="316"/>
      <c r="N1162" s="316"/>
      <c r="O1162" s="316"/>
      <c r="P1162" s="316"/>
      <c r="Q1162" s="316"/>
      <c r="S1162" s="321"/>
      <c r="U1162" s="322"/>
      <c r="V1162" s="316"/>
      <c r="W1162" s="316"/>
      <c r="X1162" s="316"/>
      <c r="Y1162" s="316"/>
      <c r="Z1162" s="316"/>
      <c r="AA1162" s="316"/>
      <c r="AB1162" s="323"/>
      <c r="AU1162" s="324" t="s">
        <v>180</v>
      </c>
      <c r="AV1162" s="324" t="s">
        <v>86</v>
      </c>
      <c r="AW1162" s="116" t="s">
        <v>86</v>
      </c>
      <c r="AX1162" s="116" t="s">
        <v>31</v>
      </c>
      <c r="AY1162" s="116" t="s">
        <v>74</v>
      </c>
      <c r="AZ1162" s="324" t="s">
        <v>172</v>
      </c>
    </row>
    <row r="1163" spans="2:66" s="116" customFormat="1" ht="22.6" customHeight="1" x14ac:dyDescent="0.35">
      <c r="B1163" s="315"/>
      <c r="C1163" s="316"/>
      <c r="D1163" s="316"/>
      <c r="E1163" s="317" t="s">
        <v>5</v>
      </c>
      <c r="F1163" s="318" t="s">
        <v>1116</v>
      </c>
      <c r="G1163" s="319"/>
      <c r="H1163" s="319"/>
      <c r="I1163" s="319"/>
      <c r="J1163" s="316"/>
      <c r="K1163" s="320">
        <v>2.02</v>
      </c>
      <c r="L1163" s="316"/>
      <c r="M1163" s="316"/>
      <c r="N1163" s="316"/>
      <c r="O1163" s="316"/>
      <c r="P1163" s="316"/>
      <c r="Q1163" s="316"/>
      <c r="S1163" s="321"/>
      <c r="U1163" s="322"/>
      <c r="V1163" s="316"/>
      <c r="W1163" s="316"/>
      <c r="X1163" s="316"/>
      <c r="Y1163" s="316"/>
      <c r="Z1163" s="316"/>
      <c r="AA1163" s="316"/>
      <c r="AB1163" s="323"/>
      <c r="AU1163" s="324" t="s">
        <v>180</v>
      </c>
      <c r="AV1163" s="324" t="s">
        <v>86</v>
      </c>
      <c r="AW1163" s="116" t="s">
        <v>86</v>
      </c>
      <c r="AX1163" s="116" t="s">
        <v>31</v>
      </c>
      <c r="AY1163" s="116" t="s">
        <v>74</v>
      </c>
      <c r="AZ1163" s="324" t="s">
        <v>172</v>
      </c>
    </row>
    <row r="1164" spans="2:66" s="116" customFormat="1" ht="22.6" customHeight="1" x14ac:dyDescent="0.35">
      <c r="B1164" s="315"/>
      <c r="C1164" s="316"/>
      <c r="D1164" s="316"/>
      <c r="E1164" s="317" t="s">
        <v>5</v>
      </c>
      <c r="F1164" s="318" t="s">
        <v>1115</v>
      </c>
      <c r="G1164" s="319"/>
      <c r="H1164" s="319"/>
      <c r="I1164" s="319"/>
      <c r="J1164" s="316"/>
      <c r="K1164" s="320">
        <v>-1.6160000000000001</v>
      </c>
      <c r="L1164" s="316"/>
      <c r="M1164" s="316"/>
      <c r="N1164" s="316"/>
      <c r="O1164" s="316"/>
      <c r="P1164" s="316"/>
      <c r="Q1164" s="316"/>
      <c r="S1164" s="321"/>
      <c r="U1164" s="322"/>
      <c r="V1164" s="316"/>
      <c r="W1164" s="316"/>
      <c r="X1164" s="316"/>
      <c r="Y1164" s="316"/>
      <c r="Z1164" s="316"/>
      <c r="AA1164" s="316"/>
      <c r="AB1164" s="323"/>
      <c r="AU1164" s="324" t="s">
        <v>180</v>
      </c>
      <c r="AV1164" s="324" t="s">
        <v>86</v>
      </c>
      <c r="AW1164" s="116" t="s">
        <v>86</v>
      </c>
      <c r="AX1164" s="116" t="s">
        <v>31</v>
      </c>
      <c r="AY1164" s="116" t="s">
        <v>74</v>
      </c>
      <c r="AZ1164" s="324" t="s">
        <v>172</v>
      </c>
    </row>
    <row r="1165" spans="2:66" s="116" customFormat="1" ht="22.6" customHeight="1" x14ac:dyDescent="0.35">
      <c r="B1165" s="315"/>
      <c r="C1165" s="316"/>
      <c r="D1165" s="316"/>
      <c r="E1165" s="317" t="s">
        <v>5</v>
      </c>
      <c r="F1165" s="318" t="s">
        <v>1117</v>
      </c>
      <c r="G1165" s="319"/>
      <c r="H1165" s="319"/>
      <c r="I1165" s="319"/>
      <c r="J1165" s="316"/>
      <c r="K1165" s="320">
        <v>2.02</v>
      </c>
      <c r="L1165" s="316"/>
      <c r="M1165" s="316"/>
      <c r="N1165" s="316"/>
      <c r="O1165" s="316"/>
      <c r="P1165" s="316"/>
      <c r="Q1165" s="316"/>
      <c r="S1165" s="321"/>
      <c r="U1165" s="322"/>
      <c r="V1165" s="316"/>
      <c r="W1165" s="316"/>
      <c r="X1165" s="316"/>
      <c r="Y1165" s="316"/>
      <c r="Z1165" s="316"/>
      <c r="AA1165" s="316"/>
      <c r="AB1165" s="323"/>
      <c r="AU1165" s="324" t="s">
        <v>180</v>
      </c>
      <c r="AV1165" s="324" t="s">
        <v>86</v>
      </c>
      <c r="AW1165" s="116" t="s">
        <v>86</v>
      </c>
      <c r="AX1165" s="116" t="s">
        <v>31</v>
      </c>
      <c r="AY1165" s="116" t="s">
        <v>74</v>
      </c>
      <c r="AZ1165" s="324" t="s">
        <v>172</v>
      </c>
    </row>
    <row r="1166" spans="2:66" s="116" customFormat="1" ht="22.6" customHeight="1" x14ac:dyDescent="0.35">
      <c r="B1166" s="315"/>
      <c r="C1166" s="316"/>
      <c r="D1166" s="316"/>
      <c r="E1166" s="317" t="s">
        <v>5</v>
      </c>
      <c r="F1166" s="318" t="s">
        <v>1115</v>
      </c>
      <c r="G1166" s="319"/>
      <c r="H1166" s="319"/>
      <c r="I1166" s="319"/>
      <c r="J1166" s="316"/>
      <c r="K1166" s="320">
        <v>-1.6160000000000001</v>
      </c>
      <c r="L1166" s="316"/>
      <c r="M1166" s="316"/>
      <c r="N1166" s="316"/>
      <c r="O1166" s="316"/>
      <c r="P1166" s="316"/>
      <c r="Q1166" s="316"/>
      <c r="S1166" s="321"/>
      <c r="U1166" s="322"/>
      <c r="V1166" s="316"/>
      <c r="W1166" s="316"/>
      <c r="X1166" s="316"/>
      <c r="Y1166" s="316"/>
      <c r="Z1166" s="316"/>
      <c r="AA1166" s="316"/>
      <c r="AB1166" s="323"/>
      <c r="AU1166" s="324" t="s">
        <v>180</v>
      </c>
      <c r="AV1166" s="324" t="s">
        <v>86</v>
      </c>
      <c r="AW1166" s="116" t="s">
        <v>86</v>
      </c>
      <c r="AX1166" s="116" t="s">
        <v>31</v>
      </c>
      <c r="AY1166" s="116" t="s">
        <v>74</v>
      </c>
      <c r="AZ1166" s="324" t="s">
        <v>172</v>
      </c>
    </row>
    <row r="1167" spans="2:66" s="116" customFormat="1" ht="22.6" customHeight="1" x14ac:dyDescent="0.35">
      <c r="B1167" s="315"/>
      <c r="C1167" s="316"/>
      <c r="D1167" s="316"/>
      <c r="E1167" s="317" t="s">
        <v>5</v>
      </c>
      <c r="F1167" s="318" t="s">
        <v>1118</v>
      </c>
      <c r="G1167" s="319"/>
      <c r="H1167" s="319"/>
      <c r="I1167" s="319"/>
      <c r="J1167" s="316"/>
      <c r="K1167" s="320">
        <v>2.1</v>
      </c>
      <c r="L1167" s="316"/>
      <c r="M1167" s="316"/>
      <c r="N1167" s="316"/>
      <c r="O1167" s="316"/>
      <c r="P1167" s="316"/>
      <c r="Q1167" s="316"/>
      <c r="S1167" s="321"/>
      <c r="U1167" s="322"/>
      <c r="V1167" s="316"/>
      <c r="W1167" s="316"/>
      <c r="X1167" s="316"/>
      <c r="Y1167" s="316"/>
      <c r="Z1167" s="316"/>
      <c r="AA1167" s="316"/>
      <c r="AB1167" s="323"/>
      <c r="AU1167" s="324" t="s">
        <v>180</v>
      </c>
      <c r="AV1167" s="324" t="s">
        <v>86</v>
      </c>
      <c r="AW1167" s="116" t="s">
        <v>86</v>
      </c>
      <c r="AX1167" s="116" t="s">
        <v>31</v>
      </c>
      <c r="AY1167" s="116" t="s">
        <v>74</v>
      </c>
      <c r="AZ1167" s="324" t="s">
        <v>172</v>
      </c>
    </row>
    <row r="1168" spans="2:66" s="116" customFormat="1" ht="22.6" customHeight="1" x14ac:dyDescent="0.35">
      <c r="B1168" s="315"/>
      <c r="C1168" s="316"/>
      <c r="D1168" s="316"/>
      <c r="E1168" s="317" t="s">
        <v>5</v>
      </c>
      <c r="F1168" s="318" t="s">
        <v>1115</v>
      </c>
      <c r="G1168" s="319"/>
      <c r="H1168" s="319"/>
      <c r="I1168" s="319"/>
      <c r="J1168" s="316"/>
      <c r="K1168" s="320">
        <v>-1.6160000000000001</v>
      </c>
      <c r="L1168" s="316"/>
      <c r="M1168" s="316"/>
      <c r="N1168" s="316"/>
      <c r="O1168" s="316"/>
      <c r="P1168" s="316"/>
      <c r="Q1168" s="316"/>
      <c r="S1168" s="321"/>
      <c r="U1168" s="322"/>
      <c r="V1168" s="316"/>
      <c r="W1168" s="316"/>
      <c r="X1168" s="316"/>
      <c r="Y1168" s="316"/>
      <c r="Z1168" s="316"/>
      <c r="AA1168" s="316"/>
      <c r="AB1168" s="323"/>
      <c r="AU1168" s="324" t="s">
        <v>180</v>
      </c>
      <c r="AV1168" s="324" t="s">
        <v>86</v>
      </c>
      <c r="AW1168" s="116" t="s">
        <v>86</v>
      </c>
      <c r="AX1168" s="116" t="s">
        <v>31</v>
      </c>
      <c r="AY1168" s="116" t="s">
        <v>74</v>
      </c>
      <c r="AZ1168" s="324" t="s">
        <v>172</v>
      </c>
    </row>
    <row r="1169" spans="2:66" s="117" customFormat="1" ht="22.6" customHeight="1" x14ac:dyDescent="0.35">
      <c r="B1169" s="325"/>
      <c r="C1169" s="326"/>
      <c r="D1169" s="326"/>
      <c r="E1169" s="327" t="s">
        <v>5</v>
      </c>
      <c r="F1169" s="328" t="s">
        <v>189</v>
      </c>
      <c r="G1169" s="329"/>
      <c r="H1169" s="329"/>
      <c r="I1169" s="329"/>
      <c r="J1169" s="326"/>
      <c r="K1169" s="330">
        <v>1.696</v>
      </c>
      <c r="L1169" s="326"/>
      <c r="M1169" s="326"/>
      <c r="N1169" s="326"/>
      <c r="O1169" s="326"/>
      <c r="P1169" s="326"/>
      <c r="Q1169" s="326"/>
      <c r="S1169" s="331"/>
      <c r="U1169" s="332"/>
      <c r="V1169" s="326"/>
      <c r="W1169" s="326"/>
      <c r="X1169" s="326"/>
      <c r="Y1169" s="326"/>
      <c r="Z1169" s="326"/>
      <c r="AA1169" s="326"/>
      <c r="AB1169" s="333"/>
      <c r="AU1169" s="334" t="s">
        <v>180</v>
      </c>
      <c r="AV1169" s="334" t="s">
        <v>86</v>
      </c>
      <c r="AW1169" s="117" t="s">
        <v>177</v>
      </c>
      <c r="AX1169" s="117" t="s">
        <v>31</v>
      </c>
      <c r="AY1169" s="117" t="s">
        <v>81</v>
      </c>
      <c r="AZ1169" s="334" t="s">
        <v>172</v>
      </c>
    </row>
    <row r="1170" spans="2:66" s="112" customFormat="1" ht="31.6" customHeight="1" x14ac:dyDescent="0.35">
      <c r="B1170" s="187"/>
      <c r="C1170" s="288" t="s">
        <v>1119</v>
      </c>
      <c r="D1170" s="288" t="s">
        <v>173</v>
      </c>
      <c r="E1170" s="289" t="s">
        <v>1120</v>
      </c>
      <c r="F1170" s="290" t="s">
        <v>1121</v>
      </c>
      <c r="G1170" s="290"/>
      <c r="H1170" s="290"/>
      <c r="I1170" s="290"/>
      <c r="J1170" s="291" t="s">
        <v>295</v>
      </c>
      <c r="K1170" s="292">
        <v>1</v>
      </c>
      <c r="L1170" s="293"/>
      <c r="M1170" s="293"/>
      <c r="N1170" s="294">
        <f>ROUND(L1170*K1170,2)</f>
        <v>0</v>
      </c>
      <c r="O1170" s="294"/>
      <c r="P1170" s="294"/>
      <c r="Q1170" s="294"/>
      <c r="R1170" s="114" t="s">
        <v>2286</v>
      </c>
      <c r="S1170" s="192"/>
      <c r="U1170" s="295" t="s">
        <v>5</v>
      </c>
      <c r="V1170" s="300" t="s">
        <v>39</v>
      </c>
      <c r="W1170" s="301">
        <v>2.024</v>
      </c>
      <c r="X1170" s="301">
        <f>W1170*K1170</f>
        <v>2.024</v>
      </c>
      <c r="Y1170" s="301">
        <v>0</v>
      </c>
      <c r="Z1170" s="301">
        <f>Y1170*K1170</f>
        <v>0</v>
      </c>
      <c r="AA1170" s="301">
        <v>0.27600000000000002</v>
      </c>
      <c r="AB1170" s="302">
        <f>AA1170*K1170</f>
        <v>0.27600000000000002</v>
      </c>
      <c r="AS1170" s="172" t="s">
        <v>177</v>
      </c>
      <c r="AU1170" s="172" t="s">
        <v>173</v>
      </c>
      <c r="AV1170" s="172" t="s">
        <v>86</v>
      </c>
      <c r="AZ1170" s="172" t="s">
        <v>172</v>
      </c>
      <c r="BF1170" s="299">
        <f>IF(V1170="základní",N1170,0)</f>
        <v>0</v>
      </c>
      <c r="BG1170" s="299">
        <f>IF(V1170="snížená",N1170,0)</f>
        <v>0</v>
      </c>
      <c r="BH1170" s="299">
        <f>IF(V1170="zákl. přenesená",N1170,0)</f>
        <v>0</v>
      </c>
      <c r="BI1170" s="299">
        <f>IF(V1170="sníž. přenesená",N1170,0)</f>
        <v>0</v>
      </c>
      <c r="BJ1170" s="299">
        <f>IF(V1170="nulová",N1170,0)</f>
        <v>0</v>
      </c>
      <c r="BK1170" s="172" t="s">
        <v>81</v>
      </c>
      <c r="BL1170" s="299">
        <f>ROUND(L1170*K1170,2)</f>
        <v>0</v>
      </c>
      <c r="BM1170" s="172" t="s">
        <v>177</v>
      </c>
      <c r="BN1170" s="172" t="s">
        <v>1122</v>
      </c>
    </row>
    <row r="1171" spans="2:66" s="115" customFormat="1" ht="22.6" customHeight="1" x14ac:dyDescent="0.35">
      <c r="B1171" s="303"/>
      <c r="C1171" s="304"/>
      <c r="D1171" s="304"/>
      <c r="E1171" s="305" t="s">
        <v>5</v>
      </c>
      <c r="F1171" s="306" t="s">
        <v>443</v>
      </c>
      <c r="G1171" s="307"/>
      <c r="H1171" s="307"/>
      <c r="I1171" s="307"/>
      <c r="J1171" s="304"/>
      <c r="K1171" s="308" t="s">
        <v>5</v>
      </c>
      <c r="L1171" s="304"/>
      <c r="M1171" s="304"/>
      <c r="N1171" s="304"/>
      <c r="O1171" s="304"/>
      <c r="P1171" s="304"/>
      <c r="Q1171" s="304"/>
      <c r="S1171" s="309"/>
      <c r="U1171" s="310"/>
      <c r="V1171" s="304"/>
      <c r="W1171" s="304"/>
      <c r="X1171" s="304"/>
      <c r="Y1171" s="304"/>
      <c r="Z1171" s="304"/>
      <c r="AA1171" s="304"/>
      <c r="AB1171" s="311"/>
      <c r="AU1171" s="312" t="s">
        <v>180</v>
      </c>
      <c r="AV1171" s="312" t="s">
        <v>86</v>
      </c>
      <c r="AW1171" s="115" t="s">
        <v>81</v>
      </c>
      <c r="AX1171" s="115" t="s">
        <v>31</v>
      </c>
      <c r="AY1171" s="115" t="s">
        <v>74</v>
      </c>
      <c r="AZ1171" s="312" t="s">
        <v>172</v>
      </c>
    </row>
    <row r="1172" spans="2:66" s="115" customFormat="1" ht="22.6" customHeight="1" x14ac:dyDescent="0.35">
      <c r="B1172" s="303"/>
      <c r="C1172" s="304"/>
      <c r="D1172" s="304"/>
      <c r="E1172" s="305" t="s">
        <v>5</v>
      </c>
      <c r="F1172" s="313" t="s">
        <v>366</v>
      </c>
      <c r="G1172" s="314"/>
      <c r="H1172" s="314"/>
      <c r="I1172" s="314"/>
      <c r="J1172" s="304"/>
      <c r="K1172" s="308" t="s">
        <v>5</v>
      </c>
      <c r="L1172" s="304"/>
      <c r="M1172" s="304"/>
      <c r="N1172" s="304"/>
      <c r="O1172" s="304"/>
      <c r="P1172" s="304"/>
      <c r="Q1172" s="304"/>
      <c r="S1172" s="309"/>
      <c r="U1172" s="310"/>
      <c r="V1172" s="304"/>
      <c r="W1172" s="304"/>
      <c r="X1172" s="304"/>
      <c r="Y1172" s="304"/>
      <c r="Z1172" s="304"/>
      <c r="AA1172" s="304"/>
      <c r="AB1172" s="311"/>
      <c r="AU1172" s="312" t="s">
        <v>180</v>
      </c>
      <c r="AV1172" s="312" t="s">
        <v>86</v>
      </c>
      <c r="AW1172" s="115" t="s">
        <v>81</v>
      </c>
      <c r="AX1172" s="115" t="s">
        <v>31</v>
      </c>
      <c r="AY1172" s="115" t="s">
        <v>74</v>
      </c>
      <c r="AZ1172" s="312" t="s">
        <v>172</v>
      </c>
    </row>
    <row r="1173" spans="2:66" s="116" customFormat="1" ht="22.6" customHeight="1" x14ac:dyDescent="0.35">
      <c r="B1173" s="315"/>
      <c r="C1173" s="316"/>
      <c r="D1173" s="316"/>
      <c r="E1173" s="317" t="s">
        <v>5</v>
      </c>
      <c r="F1173" s="318" t="s">
        <v>1123</v>
      </c>
      <c r="G1173" s="319"/>
      <c r="H1173" s="319"/>
      <c r="I1173" s="319"/>
      <c r="J1173" s="316"/>
      <c r="K1173" s="320">
        <v>1</v>
      </c>
      <c r="L1173" s="316"/>
      <c r="M1173" s="316"/>
      <c r="N1173" s="316"/>
      <c r="O1173" s="316"/>
      <c r="P1173" s="316"/>
      <c r="Q1173" s="316"/>
      <c r="S1173" s="321"/>
      <c r="U1173" s="322"/>
      <c r="V1173" s="316"/>
      <c r="W1173" s="316"/>
      <c r="X1173" s="316"/>
      <c r="Y1173" s="316"/>
      <c r="Z1173" s="316"/>
      <c r="AA1173" s="316"/>
      <c r="AB1173" s="323"/>
      <c r="AU1173" s="324" t="s">
        <v>180</v>
      </c>
      <c r="AV1173" s="324" t="s">
        <v>86</v>
      </c>
      <c r="AW1173" s="116" t="s">
        <v>86</v>
      </c>
      <c r="AX1173" s="116" t="s">
        <v>31</v>
      </c>
      <c r="AY1173" s="116" t="s">
        <v>81</v>
      </c>
      <c r="AZ1173" s="324" t="s">
        <v>172</v>
      </c>
    </row>
    <row r="1174" spans="2:66" s="112" customFormat="1" ht="31.6" customHeight="1" x14ac:dyDescent="0.35">
      <c r="B1174" s="187"/>
      <c r="C1174" s="288" t="s">
        <v>1124</v>
      </c>
      <c r="D1174" s="288" t="s">
        <v>173</v>
      </c>
      <c r="E1174" s="289" t="s">
        <v>1125</v>
      </c>
      <c r="F1174" s="290" t="s">
        <v>1126</v>
      </c>
      <c r="G1174" s="290"/>
      <c r="H1174" s="290"/>
      <c r="I1174" s="290"/>
      <c r="J1174" s="291" t="s">
        <v>176</v>
      </c>
      <c r="K1174" s="292">
        <v>0.40400000000000003</v>
      </c>
      <c r="L1174" s="293"/>
      <c r="M1174" s="293"/>
      <c r="N1174" s="294">
        <f>ROUND(L1174*K1174,2)</f>
        <v>0</v>
      </c>
      <c r="O1174" s="294"/>
      <c r="P1174" s="294"/>
      <c r="Q1174" s="294"/>
      <c r="R1174" s="114" t="s">
        <v>2286</v>
      </c>
      <c r="S1174" s="192"/>
      <c r="U1174" s="295" t="s">
        <v>5</v>
      </c>
      <c r="V1174" s="300" t="s">
        <v>39</v>
      </c>
      <c r="W1174" s="301">
        <v>0.59</v>
      </c>
      <c r="X1174" s="301">
        <f>W1174*K1174</f>
        <v>0.23836000000000002</v>
      </c>
      <c r="Y1174" s="301">
        <v>0</v>
      </c>
      <c r="Z1174" s="301">
        <f>Y1174*K1174</f>
        <v>0</v>
      </c>
      <c r="AA1174" s="301">
        <v>0.187</v>
      </c>
      <c r="AB1174" s="302">
        <f>AA1174*K1174</f>
        <v>7.5548000000000004E-2</v>
      </c>
      <c r="AS1174" s="172" t="s">
        <v>177</v>
      </c>
      <c r="AU1174" s="172" t="s">
        <v>173</v>
      </c>
      <c r="AV1174" s="172" t="s">
        <v>86</v>
      </c>
      <c r="AZ1174" s="172" t="s">
        <v>172</v>
      </c>
      <c r="BF1174" s="299">
        <f>IF(V1174="základní",N1174,0)</f>
        <v>0</v>
      </c>
      <c r="BG1174" s="299">
        <f>IF(V1174="snížená",N1174,0)</f>
        <v>0</v>
      </c>
      <c r="BH1174" s="299">
        <f>IF(V1174="zákl. přenesená",N1174,0)</f>
        <v>0</v>
      </c>
      <c r="BI1174" s="299">
        <f>IF(V1174="sníž. přenesená",N1174,0)</f>
        <v>0</v>
      </c>
      <c r="BJ1174" s="299">
        <f>IF(V1174="nulová",N1174,0)</f>
        <v>0</v>
      </c>
      <c r="BK1174" s="172" t="s">
        <v>81</v>
      </c>
      <c r="BL1174" s="299">
        <f>ROUND(L1174*K1174,2)</f>
        <v>0</v>
      </c>
      <c r="BM1174" s="172" t="s">
        <v>177</v>
      </c>
      <c r="BN1174" s="172" t="s">
        <v>1127</v>
      </c>
    </row>
    <row r="1175" spans="2:66" s="115" customFormat="1" ht="22.6" customHeight="1" x14ac:dyDescent="0.35">
      <c r="B1175" s="303"/>
      <c r="C1175" s="304"/>
      <c r="D1175" s="304"/>
      <c r="E1175" s="305" t="s">
        <v>5</v>
      </c>
      <c r="F1175" s="306" t="s">
        <v>443</v>
      </c>
      <c r="G1175" s="307"/>
      <c r="H1175" s="307"/>
      <c r="I1175" s="307"/>
      <c r="J1175" s="304"/>
      <c r="K1175" s="308" t="s">
        <v>5</v>
      </c>
      <c r="L1175" s="304"/>
      <c r="M1175" s="304"/>
      <c r="N1175" s="304"/>
      <c r="O1175" s="304"/>
      <c r="P1175" s="304"/>
      <c r="Q1175" s="304"/>
      <c r="S1175" s="309"/>
      <c r="U1175" s="310"/>
      <c r="V1175" s="304"/>
      <c r="W1175" s="304"/>
      <c r="X1175" s="304"/>
      <c r="Y1175" s="304"/>
      <c r="Z1175" s="304"/>
      <c r="AA1175" s="304"/>
      <c r="AB1175" s="311"/>
      <c r="AU1175" s="312" t="s">
        <v>180</v>
      </c>
      <c r="AV1175" s="312" t="s">
        <v>86</v>
      </c>
      <c r="AW1175" s="115" t="s">
        <v>81</v>
      </c>
      <c r="AX1175" s="115" t="s">
        <v>31</v>
      </c>
      <c r="AY1175" s="115" t="s">
        <v>74</v>
      </c>
      <c r="AZ1175" s="312" t="s">
        <v>172</v>
      </c>
    </row>
    <row r="1176" spans="2:66" s="115" customFormat="1" ht="22.6" customHeight="1" x14ac:dyDescent="0.35">
      <c r="B1176" s="303"/>
      <c r="C1176" s="304"/>
      <c r="D1176" s="304"/>
      <c r="E1176" s="305" t="s">
        <v>5</v>
      </c>
      <c r="F1176" s="313" t="s">
        <v>366</v>
      </c>
      <c r="G1176" s="314"/>
      <c r="H1176" s="314"/>
      <c r="I1176" s="314"/>
      <c r="J1176" s="304"/>
      <c r="K1176" s="308" t="s">
        <v>5</v>
      </c>
      <c r="L1176" s="304"/>
      <c r="M1176" s="304"/>
      <c r="N1176" s="304"/>
      <c r="O1176" s="304"/>
      <c r="P1176" s="304"/>
      <c r="Q1176" s="304"/>
      <c r="S1176" s="309"/>
      <c r="U1176" s="310"/>
      <c r="V1176" s="304"/>
      <c r="W1176" s="304"/>
      <c r="X1176" s="304"/>
      <c r="Y1176" s="304"/>
      <c r="Z1176" s="304"/>
      <c r="AA1176" s="304"/>
      <c r="AB1176" s="311"/>
      <c r="AU1176" s="312" t="s">
        <v>180</v>
      </c>
      <c r="AV1176" s="312" t="s">
        <v>86</v>
      </c>
      <c r="AW1176" s="115" t="s">
        <v>81</v>
      </c>
      <c r="AX1176" s="115" t="s">
        <v>31</v>
      </c>
      <c r="AY1176" s="115" t="s">
        <v>74</v>
      </c>
      <c r="AZ1176" s="312" t="s">
        <v>172</v>
      </c>
    </row>
    <row r="1177" spans="2:66" s="116" customFormat="1" ht="22.6" customHeight="1" x14ac:dyDescent="0.35">
      <c r="B1177" s="315"/>
      <c r="C1177" s="316"/>
      <c r="D1177" s="316"/>
      <c r="E1177" s="317" t="s">
        <v>5</v>
      </c>
      <c r="F1177" s="318" t="s">
        <v>1128</v>
      </c>
      <c r="G1177" s="319"/>
      <c r="H1177" s="319"/>
      <c r="I1177" s="319"/>
      <c r="J1177" s="316"/>
      <c r="K1177" s="320">
        <v>1.8180000000000001</v>
      </c>
      <c r="L1177" s="316"/>
      <c r="M1177" s="316"/>
      <c r="N1177" s="316"/>
      <c r="O1177" s="316"/>
      <c r="P1177" s="316"/>
      <c r="Q1177" s="316"/>
      <c r="S1177" s="321"/>
      <c r="U1177" s="322"/>
      <c r="V1177" s="316"/>
      <c r="W1177" s="316"/>
      <c r="X1177" s="316"/>
      <c r="Y1177" s="316"/>
      <c r="Z1177" s="316"/>
      <c r="AA1177" s="316"/>
      <c r="AB1177" s="323"/>
      <c r="AU1177" s="324" t="s">
        <v>180</v>
      </c>
      <c r="AV1177" s="324" t="s">
        <v>86</v>
      </c>
      <c r="AW1177" s="116" t="s">
        <v>86</v>
      </c>
      <c r="AX1177" s="116" t="s">
        <v>31</v>
      </c>
      <c r="AY1177" s="116" t="s">
        <v>74</v>
      </c>
      <c r="AZ1177" s="324" t="s">
        <v>172</v>
      </c>
    </row>
    <row r="1178" spans="2:66" s="116" customFormat="1" ht="22.6" customHeight="1" x14ac:dyDescent="0.35">
      <c r="B1178" s="315"/>
      <c r="C1178" s="316"/>
      <c r="D1178" s="316"/>
      <c r="E1178" s="317" t="s">
        <v>5</v>
      </c>
      <c r="F1178" s="318" t="s">
        <v>1129</v>
      </c>
      <c r="G1178" s="319"/>
      <c r="H1178" s="319"/>
      <c r="I1178" s="319"/>
      <c r="J1178" s="316"/>
      <c r="K1178" s="320">
        <v>-1.4139999999999999</v>
      </c>
      <c r="L1178" s="316"/>
      <c r="M1178" s="316"/>
      <c r="N1178" s="316"/>
      <c r="O1178" s="316"/>
      <c r="P1178" s="316"/>
      <c r="Q1178" s="316"/>
      <c r="S1178" s="321"/>
      <c r="U1178" s="322"/>
      <c r="V1178" s="316"/>
      <c r="W1178" s="316"/>
      <c r="X1178" s="316"/>
      <c r="Y1178" s="316"/>
      <c r="Z1178" s="316"/>
      <c r="AA1178" s="316"/>
      <c r="AB1178" s="323"/>
      <c r="AU1178" s="324" t="s">
        <v>180</v>
      </c>
      <c r="AV1178" s="324" t="s">
        <v>86</v>
      </c>
      <c r="AW1178" s="116" t="s">
        <v>86</v>
      </c>
      <c r="AX1178" s="116" t="s">
        <v>31</v>
      </c>
      <c r="AY1178" s="116" t="s">
        <v>74</v>
      </c>
      <c r="AZ1178" s="324" t="s">
        <v>172</v>
      </c>
    </row>
    <row r="1179" spans="2:66" s="117" customFormat="1" ht="22.6" customHeight="1" x14ac:dyDescent="0.35">
      <c r="B1179" s="325"/>
      <c r="C1179" s="326"/>
      <c r="D1179" s="326"/>
      <c r="E1179" s="327" t="s">
        <v>5</v>
      </c>
      <c r="F1179" s="328" t="s">
        <v>189</v>
      </c>
      <c r="G1179" s="329"/>
      <c r="H1179" s="329"/>
      <c r="I1179" s="329"/>
      <c r="J1179" s="326"/>
      <c r="K1179" s="330">
        <v>0.40400000000000003</v>
      </c>
      <c r="L1179" s="326"/>
      <c r="M1179" s="326"/>
      <c r="N1179" s="326"/>
      <c r="O1179" s="326"/>
      <c r="P1179" s="326"/>
      <c r="Q1179" s="326"/>
      <c r="S1179" s="331"/>
      <c r="U1179" s="332"/>
      <c r="V1179" s="326"/>
      <c r="W1179" s="326"/>
      <c r="X1179" s="326"/>
      <c r="Y1179" s="326"/>
      <c r="Z1179" s="326"/>
      <c r="AA1179" s="326"/>
      <c r="AB1179" s="333"/>
      <c r="AU1179" s="334" t="s">
        <v>180</v>
      </c>
      <c r="AV1179" s="334" t="s">
        <v>86</v>
      </c>
      <c r="AW1179" s="117" t="s">
        <v>177</v>
      </c>
      <c r="AX1179" s="117" t="s">
        <v>31</v>
      </c>
      <c r="AY1179" s="117" t="s">
        <v>81</v>
      </c>
      <c r="AZ1179" s="334" t="s">
        <v>172</v>
      </c>
    </row>
    <row r="1180" spans="2:66" s="112" customFormat="1" ht="31.6" customHeight="1" x14ac:dyDescent="0.35">
      <c r="B1180" s="187"/>
      <c r="C1180" s="288" t="s">
        <v>1130</v>
      </c>
      <c r="D1180" s="288" t="s">
        <v>173</v>
      </c>
      <c r="E1180" s="289" t="s">
        <v>1131</v>
      </c>
      <c r="F1180" s="290" t="s">
        <v>1132</v>
      </c>
      <c r="G1180" s="290"/>
      <c r="H1180" s="290"/>
      <c r="I1180" s="290"/>
      <c r="J1180" s="291" t="s">
        <v>198</v>
      </c>
      <c r="K1180" s="292">
        <v>1.0649999999999999</v>
      </c>
      <c r="L1180" s="293"/>
      <c r="M1180" s="293"/>
      <c r="N1180" s="294">
        <f>ROUND(L1180*K1180,2)</f>
        <v>0</v>
      </c>
      <c r="O1180" s="294"/>
      <c r="P1180" s="294"/>
      <c r="Q1180" s="294"/>
      <c r="R1180" s="114" t="s">
        <v>2286</v>
      </c>
      <c r="S1180" s="192"/>
      <c r="U1180" s="295" t="s">
        <v>5</v>
      </c>
      <c r="V1180" s="300" t="s">
        <v>39</v>
      </c>
      <c r="W1180" s="301">
        <v>5.7960000000000003</v>
      </c>
      <c r="X1180" s="301">
        <f>W1180*K1180</f>
        <v>6.1727400000000001</v>
      </c>
      <c r="Y1180" s="301">
        <v>0</v>
      </c>
      <c r="Z1180" s="301">
        <f>Y1180*K1180</f>
        <v>0</v>
      </c>
      <c r="AA1180" s="301">
        <v>1.8</v>
      </c>
      <c r="AB1180" s="302">
        <f>AA1180*K1180</f>
        <v>1.917</v>
      </c>
      <c r="AS1180" s="172" t="s">
        <v>177</v>
      </c>
      <c r="AU1180" s="172" t="s">
        <v>173</v>
      </c>
      <c r="AV1180" s="172" t="s">
        <v>86</v>
      </c>
      <c r="AZ1180" s="172" t="s">
        <v>172</v>
      </c>
      <c r="BF1180" s="299">
        <f>IF(V1180="základní",N1180,0)</f>
        <v>0</v>
      </c>
      <c r="BG1180" s="299">
        <f>IF(V1180="snížená",N1180,0)</f>
        <v>0</v>
      </c>
      <c r="BH1180" s="299">
        <f>IF(V1180="zákl. přenesená",N1180,0)</f>
        <v>0</v>
      </c>
      <c r="BI1180" s="299">
        <f>IF(V1180="sníž. přenesená",N1180,0)</f>
        <v>0</v>
      </c>
      <c r="BJ1180" s="299">
        <f>IF(V1180="nulová",N1180,0)</f>
        <v>0</v>
      </c>
      <c r="BK1180" s="172" t="s">
        <v>81</v>
      </c>
      <c r="BL1180" s="299">
        <f>ROUND(L1180*K1180,2)</f>
        <v>0</v>
      </c>
      <c r="BM1180" s="172" t="s">
        <v>177</v>
      </c>
      <c r="BN1180" s="172" t="s">
        <v>1133</v>
      </c>
    </row>
    <row r="1181" spans="2:66" s="115" customFormat="1" ht="22.6" customHeight="1" x14ac:dyDescent="0.35">
      <c r="B1181" s="303"/>
      <c r="C1181" s="304"/>
      <c r="D1181" s="304"/>
      <c r="E1181" s="305" t="s">
        <v>5</v>
      </c>
      <c r="F1181" s="306" t="s">
        <v>179</v>
      </c>
      <c r="G1181" s="307"/>
      <c r="H1181" s="307"/>
      <c r="I1181" s="307"/>
      <c r="J1181" s="304"/>
      <c r="K1181" s="308" t="s">
        <v>5</v>
      </c>
      <c r="L1181" s="304"/>
      <c r="M1181" s="304"/>
      <c r="N1181" s="304"/>
      <c r="O1181" s="304"/>
      <c r="P1181" s="304"/>
      <c r="Q1181" s="304"/>
      <c r="S1181" s="309"/>
      <c r="U1181" s="310"/>
      <c r="V1181" s="304"/>
      <c r="W1181" s="304"/>
      <c r="X1181" s="304"/>
      <c r="Y1181" s="304"/>
      <c r="Z1181" s="304"/>
      <c r="AA1181" s="304"/>
      <c r="AB1181" s="311"/>
      <c r="AU1181" s="312" t="s">
        <v>180</v>
      </c>
      <c r="AV1181" s="312" t="s">
        <v>86</v>
      </c>
      <c r="AW1181" s="115" t="s">
        <v>81</v>
      </c>
      <c r="AX1181" s="115" t="s">
        <v>31</v>
      </c>
      <c r="AY1181" s="115" t="s">
        <v>74</v>
      </c>
      <c r="AZ1181" s="312" t="s">
        <v>172</v>
      </c>
    </row>
    <row r="1182" spans="2:66" s="116" customFormat="1" ht="22.6" customHeight="1" x14ac:dyDescent="0.35">
      <c r="B1182" s="315"/>
      <c r="C1182" s="316"/>
      <c r="D1182" s="316"/>
      <c r="E1182" s="317" t="s">
        <v>5</v>
      </c>
      <c r="F1182" s="318" t="s">
        <v>1134</v>
      </c>
      <c r="G1182" s="319"/>
      <c r="H1182" s="319"/>
      <c r="I1182" s="319"/>
      <c r="J1182" s="316"/>
      <c r="K1182" s="320">
        <v>0.42099999999999999</v>
      </c>
      <c r="L1182" s="316"/>
      <c r="M1182" s="316"/>
      <c r="N1182" s="316"/>
      <c r="O1182" s="316"/>
      <c r="P1182" s="316"/>
      <c r="Q1182" s="316"/>
      <c r="S1182" s="321"/>
      <c r="U1182" s="322"/>
      <c r="V1182" s="316"/>
      <c r="W1182" s="316"/>
      <c r="X1182" s="316"/>
      <c r="Y1182" s="316"/>
      <c r="Z1182" s="316"/>
      <c r="AA1182" s="316"/>
      <c r="AB1182" s="323"/>
      <c r="AU1182" s="324" t="s">
        <v>180</v>
      </c>
      <c r="AV1182" s="324" t="s">
        <v>86</v>
      </c>
      <c r="AW1182" s="116" t="s">
        <v>86</v>
      </c>
      <c r="AX1182" s="116" t="s">
        <v>31</v>
      </c>
      <c r="AY1182" s="116" t="s">
        <v>74</v>
      </c>
      <c r="AZ1182" s="324" t="s">
        <v>172</v>
      </c>
    </row>
    <row r="1183" spans="2:66" s="115" customFormat="1" ht="22.6" customHeight="1" x14ac:dyDescent="0.35">
      <c r="B1183" s="303"/>
      <c r="C1183" s="304"/>
      <c r="D1183" s="304"/>
      <c r="E1183" s="305" t="s">
        <v>5</v>
      </c>
      <c r="F1183" s="313" t="s">
        <v>523</v>
      </c>
      <c r="G1183" s="314"/>
      <c r="H1183" s="314"/>
      <c r="I1183" s="314"/>
      <c r="J1183" s="304"/>
      <c r="K1183" s="308" t="s">
        <v>5</v>
      </c>
      <c r="L1183" s="304"/>
      <c r="M1183" s="304"/>
      <c r="N1183" s="304"/>
      <c r="O1183" s="304"/>
      <c r="P1183" s="304"/>
      <c r="Q1183" s="304"/>
      <c r="S1183" s="309"/>
      <c r="U1183" s="310"/>
      <c r="V1183" s="304"/>
      <c r="W1183" s="304"/>
      <c r="X1183" s="304"/>
      <c r="Y1183" s="304"/>
      <c r="Z1183" s="304"/>
      <c r="AA1183" s="304"/>
      <c r="AB1183" s="311"/>
      <c r="AU1183" s="312" t="s">
        <v>180</v>
      </c>
      <c r="AV1183" s="312" t="s">
        <v>86</v>
      </c>
      <c r="AW1183" s="115" t="s">
        <v>81</v>
      </c>
      <c r="AX1183" s="115" t="s">
        <v>31</v>
      </c>
      <c r="AY1183" s="115" t="s">
        <v>74</v>
      </c>
      <c r="AZ1183" s="312" t="s">
        <v>172</v>
      </c>
    </row>
    <row r="1184" spans="2:66" s="116" customFormat="1" ht="22.6" customHeight="1" x14ac:dyDescent="0.35">
      <c r="B1184" s="315"/>
      <c r="C1184" s="316"/>
      <c r="D1184" s="316"/>
      <c r="E1184" s="317" t="s">
        <v>5</v>
      </c>
      <c r="F1184" s="318" t="s">
        <v>1135</v>
      </c>
      <c r="G1184" s="319"/>
      <c r="H1184" s="319"/>
      <c r="I1184" s="319"/>
      <c r="J1184" s="316"/>
      <c r="K1184" s="320">
        <v>0.54700000000000004</v>
      </c>
      <c r="L1184" s="316"/>
      <c r="M1184" s="316"/>
      <c r="N1184" s="316"/>
      <c r="O1184" s="316"/>
      <c r="P1184" s="316"/>
      <c r="Q1184" s="316"/>
      <c r="S1184" s="321"/>
      <c r="U1184" s="322"/>
      <c r="V1184" s="316"/>
      <c r="W1184" s="316"/>
      <c r="X1184" s="316"/>
      <c r="Y1184" s="316"/>
      <c r="Z1184" s="316"/>
      <c r="AA1184" s="316"/>
      <c r="AB1184" s="323"/>
      <c r="AU1184" s="324" t="s">
        <v>180</v>
      </c>
      <c r="AV1184" s="324" t="s">
        <v>86</v>
      </c>
      <c r="AW1184" s="116" t="s">
        <v>86</v>
      </c>
      <c r="AX1184" s="116" t="s">
        <v>31</v>
      </c>
      <c r="AY1184" s="116" t="s">
        <v>74</v>
      </c>
      <c r="AZ1184" s="324" t="s">
        <v>172</v>
      </c>
    </row>
    <row r="1185" spans="2:66" s="116" customFormat="1" ht="22.6" customHeight="1" x14ac:dyDescent="0.35">
      <c r="B1185" s="315"/>
      <c r="C1185" s="316"/>
      <c r="D1185" s="316"/>
      <c r="E1185" s="317" t="s">
        <v>5</v>
      </c>
      <c r="F1185" s="318" t="s">
        <v>1136</v>
      </c>
      <c r="G1185" s="319"/>
      <c r="H1185" s="319"/>
      <c r="I1185" s="319"/>
      <c r="J1185" s="316"/>
      <c r="K1185" s="320">
        <v>-0.18</v>
      </c>
      <c r="L1185" s="316"/>
      <c r="M1185" s="316"/>
      <c r="N1185" s="316"/>
      <c r="O1185" s="316"/>
      <c r="P1185" s="316"/>
      <c r="Q1185" s="316"/>
      <c r="S1185" s="321"/>
      <c r="U1185" s="322"/>
      <c r="V1185" s="316"/>
      <c r="W1185" s="316"/>
      <c r="X1185" s="316"/>
      <c r="Y1185" s="316"/>
      <c r="Z1185" s="316"/>
      <c r="AA1185" s="316"/>
      <c r="AB1185" s="323"/>
      <c r="AU1185" s="324" t="s">
        <v>180</v>
      </c>
      <c r="AV1185" s="324" t="s">
        <v>86</v>
      </c>
      <c r="AW1185" s="116" t="s">
        <v>86</v>
      </c>
      <c r="AX1185" s="116" t="s">
        <v>31</v>
      </c>
      <c r="AY1185" s="116" t="s">
        <v>74</v>
      </c>
      <c r="AZ1185" s="324" t="s">
        <v>172</v>
      </c>
    </row>
    <row r="1186" spans="2:66" s="116" customFormat="1" ht="22.6" customHeight="1" x14ac:dyDescent="0.35">
      <c r="B1186" s="315"/>
      <c r="C1186" s="316"/>
      <c r="D1186" s="316"/>
      <c r="E1186" s="317" t="s">
        <v>5</v>
      </c>
      <c r="F1186" s="318" t="s">
        <v>1137</v>
      </c>
      <c r="G1186" s="319"/>
      <c r="H1186" s="319"/>
      <c r="I1186" s="319"/>
      <c r="J1186" s="316"/>
      <c r="K1186" s="320">
        <v>0.54700000000000004</v>
      </c>
      <c r="L1186" s="316"/>
      <c r="M1186" s="316"/>
      <c r="N1186" s="316"/>
      <c r="O1186" s="316"/>
      <c r="P1186" s="316"/>
      <c r="Q1186" s="316"/>
      <c r="S1186" s="321"/>
      <c r="U1186" s="322"/>
      <c r="V1186" s="316"/>
      <c r="W1186" s="316"/>
      <c r="X1186" s="316"/>
      <c r="Y1186" s="316"/>
      <c r="Z1186" s="316"/>
      <c r="AA1186" s="316"/>
      <c r="AB1186" s="323"/>
      <c r="AU1186" s="324" t="s">
        <v>180</v>
      </c>
      <c r="AV1186" s="324" t="s">
        <v>86</v>
      </c>
      <c r="AW1186" s="116" t="s">
        <v>86</v>
      </c>
      <c r="AX1186" s="116" t="s">
        <v>31</v>
      </c>
      <c r="AY1186" s="116" t="s">
        <v>74</v>
      </c>
      <c r="AZ1186" s="324" t="s">
        <v>172</v>
      </c>
    </row>
    <row r="1187" spans="2:66" s="116" customFormat="1" ht="22.6" customHeight="1" x14ac:dyDescent="0.35">
      <c r="B1187" s="315"/>
      <c r="C1187" s="316"/>
      <c r="D1187" s="316"/>
      <c r="E1187" s="317" t="s">
        <v>5</v>
      </c>
      <c r="F1187" s="318" t="s">
        <v>1138</v>
      </c>
      <c r="G1187" s="319"/>
      <c r="H1187" s="319"/>
      <c r="I1187" s="319"/>
      <c r="J1187" s="316"/>
      <c r="K1187" s="320">
        <v>-0.27</v>
      </c>
      <c r="L1187" s="316"/>
      <c r="M1187" s="316"/>
      <c r="N1187" s="316"/>
      <c r="O1187" s="316"/>
      <c r="P1187" s="316"/>
      <c r="Q1187" s="316"/>
      <c r="S1187" s="321"/>
      <c r="U1187" s="322"/>
      <c r="V1187" s="316"/>
      <c r="W1187" s="316"/>
      <c r="X1187" s="316"/>
      <c r="Y1187" s="316"/>
      <c r="Z1187" s="316"/>
      <c r="AA1187" s="316"/>
      <c r="AB1187" s="323"/>
      <c r="AU1187" s="324" t="s">
        <v>180</v>
      </c>
      <c r="AV1187" s="324" t="s">
        <v>86</v>
      </c>
      <c r="AW1187" s="116" t="s">
        <v>86</v>
      </c>
      <c r="AX1187" s="116" t="s">
        <v>31</v>
      </c>
      <c r="AY1187" s="116" t="s">
        <v>74</v>
      </c>
      <c r="AZ1187" s="324" t="s">
        <v>172</v>
      </c>
    </row>
    <row r="1188" spans="2:66" s="117" customFormat="1" ht="22.6" customHeight="1" x14ac:dyDescent="0.35">
      <c r="B1188" s="325"/>
      <c r="C1188" s="326"/>
      <c r="D1188" s="326"/>
      <c r="E1188" s="327" t="s">
        <v>5</v>
      </c>
      <c r="F1188" s="328" t="s">
        <v>189</v>
      </c>
      <c r="G1188" s="329"/>
      <c r="H1188" s="329"/>
      <c r="I1188" s="329"/>
      <c r="J1188" s="326"/>
      <c r="K1188" s="330">
        <v>1.0649999999999999</v>
      </c>
      <c r="L1188" s="326"/>
      <c r="M1188" s="326"/>
      <c r="N1188" s="326"/>
      <c r="O1188" s="326"/>
      <c r="P1188" s="326"/>
      <c r="Q1188" s="326"/>
      <c r="S1188" s="331"/>
      <c r="U1188" s="332"/>
      <c r="V1188" s="326"/>
      <c r="W1188" s="326"/>
      <c r="X1188" s="326"/>
      <c r="Y1188" s="326"/>
      <c r="Z1188" s="326"/>
      <c r="AA1188" s="326"/>
      <c r="AB1188" s="333"/>
      <c r="AU1188" s="334" t="s">
        <v>180</v>
      </c>
      <c r="AV1188" s="334" t="s">
        <v>86</v>
      </c>
      <c r="AW1188" s="117" t="s">
        <v>177</v>
      </c>
      <c r="AX1188" s="117" t="s">
        <v>31</v>
      </c>
      <c r="AY1188" s="117" t="s">
        <v>81</v>
      </c>
      <c r="AZ1188" s="334" t="s">
        <v>172</v>
      </c>
    </row>
    <row r="1189" spans="2:66" s="112" customFormat="1" ht="31.6" customHeight="1" x14ac:dyDescent="0.35">
      <c r="B1189" s="187"/>
      <c r="C1189" s="288" t="s">
        <v>1139</v>
      </c>
      <c r="D1189" s="288" t="s">
        <v>173</v>
      </c>
      <c r="E1189" s="289" t="s">
        <v>1140</v>
      </c>
      <c r="F1189" s="290" t="s">
        <v>1141</v>
      </c>
      <c r="G1189" s="290"/>
      <c r="H1189" s="290"/>
      <c r="I1189" s="290"/>
      <c r="J1189" s="291" t="s">
        <v>176</v>
      </c>
      <c r="K1189" s="292">
        <v>3.371</v>
      </c>
      <c r="L1189" s="293"/>
      <c r="M1189" s="293"/>
      <c r="N1189" s="294">
        <f>ROUND(L1189*K1189,2)</f>
        <v>0</v>
      </c>
      <c r="O1189" s="294"/>
      <c r="P1189" s="294"/>
      <c r="Q1189" s="294"/>
      <c r="R1189" s="114" t="s">
        <v>2286</v>
      </c>
      <c r="S1189" s="192"/>
      <c r="U1189" s="295" t="s">
        <v>5</v>
      </c>
      <c r="V1189" s="300" t="s">
        <v>39</v>
      </c>
      <c r="W1189" s="301">
        <v>0.33</v>
      </c>
      <c r="X1189" s="301">
        <f>W1189*K1189</f>
        <v>1.11243</v>
      </c>
      <c r="Y1189" s="301">
        <v>0</v>
      </c>
      <c r="Z1189" s="301">
        <f>Y1189*K1189</f>
        <v>0</v>
      </c>
      <c r="AA1189" s="301">
        <v>0.18</v>
      </c>
      <c r="AB1189" s="302">
        <f>AA1189*K1189</f>
        <v>0.60677999999999999</v>
      </c>
      <c r="AS1189" s="172" t="s">
        <v>177</v>
      </c>
      <c r="AU1189" s="172" t="s">
        <v>173</v>
      </c>
      <c r="AV1189" s="172" t="s">
        <v>86</v>
      </c>
      <c r="AZ1189" s="172" t="s">
        <v>172</v>
      </c>
      <c r="BF1189" s="299">
        <f>IF(V1189="základní",N1189,0)</f>
        <v>0</v>
      </c>
      <c r="BG1189" s="299">
        <f>IF(V1189="snížená",N1189,0)</f>
        <v>0</v>
      </c>
      <c r="BH1189" s="299">
        <f>IF(V1189="zákl. přenesená",N1189,0)</f>
        <v>0</v>
      </c>
      <c r="BI1189" s="299">
        <f>IF(V1189="sníž. přenesená",N1189,0)</f>
        <v>0</v>
      </c>
      <c r="BJ1189" s="299">
        <f>IF(V1189="nulová",N1189,0)</f>
        <v>0</v>
      </c>
      <c r="BK1189" s="172" t="s">
        <v>81</v>
      </c>
      <c r="BL1189" s="299">
        <f>ROUND(L1189*K1189,2)</f>
        <v>0</v>
      </c>
      <c r="BM1189" s="172" t="s">
        <v>177</v>
      </c>
      <c r="BN1189" s="172" t="s">
        <v>1142</v>
      </c>
    </row>
    <row r="1190" spans="2:66" s="115" customFormat="1" ht="22.6" customHeight="1" x14ac:dyDescent="0.35">
      <c r="B1190" s="303"/>
      <c r="C1190" s="304"/>
      <c r="D1190" s="304"/>
      <c r="E1190" s="305" t="s">
        <v>5</v>
      </c>
      <c r="F1190" s="306" t="s">
        <v>443</v>
      </c>
      <c r="G1190" s="307"/>
      <c r="H1190" s="307"/>
      <c r="I1190" s="307"/>
      <c r="J1190" s="304"/>
      <c r="K1190" s="308" t="s">
        <v>5</v>
      </c>
      <c r="L1190" s="304"/>
      <c r="M1190" s="304"/>
      <c r="N1190" s="304"/>
      <c r="O1190" s="304"/>
      <c r="P1190" s="304"/>
      <c r="Q1190" s="304"/>
      <c r="S1190" s="309"/>
      <c r="U1190" s="310"/>
      <c r="V1190" s="304"/>
      <c r="W1190" s="304"/>
      <c r="X1190" s="304"/>
      <c r="Y1190" s="304"/>
      <c r="Z1190" s="304"/>
      <c r="AA1190" s="304"/>
      <c r="AB1190" s="311"/>
      <c r="AU1190" s="312" t="s">
        <v>180</v>
      </c>
      <c r="AV1190" s="312" t="s">
        <v>86</v>
      </c>
      <c r="AW1190" s="115" t="s">
        <v>81</v>
      </c>
      <c r="AX1190" s="115" t="s">
        <v>31</v>
      </c>
      <c r="AY1190" s="115" t="s">
        <v>74</v>
      </c>
      <c r="AZ1190" s="312" t="s">
        <v>172</v>
      </c>
    </row>
    <row r="1191" spans="2:66" s="115" customFormat="1" ht="22.6" customHeight="1" x14ac:dyDescent="0.35">
      <c r="B1191" s="303"/>
      <c r="C1191" s="304"/>
      <c r="D1191" s="304"/>
      <c r="E1191" s="305" t="s">
        <v>5</v>
      </c>
      <c r="F1191" s="313" t="s">
        <v>366</v>
      </c>
      <c r="G1191" s="314"/>
      <c r="H1191" s="314"/>
      <c r="I1191" s="314"/>
      <c r="J1191" s="304"/>
      <c r="K1191" s="308" t="s">
        <v>5</v>
      </c>
      <c r="L1191" s="304"/>
      <c r="M1191" s="304"/>
      <c r="N1191" s="304"/>
      <c r="O1191" s="304"/>
      <c r="P1191" s="304"/>
      <c r="Q1191" s="304"/>
      <c r="S1191" s="309"/>
      <c r="U1191" s="310"/>
      <c r="V1191" s="304"/>
      <c r="W1191" s="304"/>
      <c r="X1191" s="304"/>
      <c r="Y1191" s="304"/>
      <c r="Z1191" s="304"/>
      <c r="AA1191" s="304"/>
      <c r="AB1191" s="311"/>
      <c r="AU1191" s="312" t="s">
        <v>180</v>
      </c>
      <c r="AV1191" s="312" t="s">
        <v>86</v>
      </c>
      <c r="AW1191" s="115" t="s">
        <v>81</v>
      </c>
      <c r="AX1191" s="115" t="s">
        <v>31</v>
      </c>
      <c r="AY1191" s="115" t="s">
        <v>74</v>
      </c>
      <c r="AZ1191" s="312" t="s">
        <v>172</v>
      </c>
    </row>
    <row r="1192" spans="2:66" s="116" customFormat="1" ht="22.6" customHeight="1" x14ac:dyDescent="0.35">
      <c r="B1192" s="315"/>
      <c r="C1192" s="316"/>
      <c r="D1192" s="316"/>
      <c r="E1192" s="317" t="s">
        <v>5</v>
      </c>
      <c r="F1192" s="318" t="s">
        <v>1143</v>
      </c>
      <c r="G1192" s="319"/>
      <c r="H1192" s="319"/>
      <c r="I1192" s="319"/>
      <c r="J1192" s="316"/>
      <c r="K1192" s="320">
        <v>3.129</v>
      </c>
      <c r="L1192" s="316"/>
      <c r="M1192" s="316"/>
      <c r="N1192" s="316"/>
      <c r="O1192" s="316"/>
      <c r="P1192" s="316"/>
      <c r="Q1192" s="316"/>
      <c r="S1192" s="321"/>
      <c r="U1192" s="322"/>
      <c r="V1192" s="316"/>
      <c r="W1192" s="316"/>
      <c r="X1192" s="316"/>
      <c r="Y1192" s="316"/>
      <c r="Z1192" s="316"/>
      <c r="AA1192" s="316"/>
      <c r="AB1192" s="323"/>
      <c r="AU1192" s="324" t="s">
        <v>180</v>
      </c>
      <c r="AV1192" s="324" t="s">
        <v>86</v>
      </c>
      <c r="AW1192" s="116" t="s">
        <v>86</v>
      </c>
      <c r="AX1192" s="116" t="s">
        <v>31</v>
      </c>
      <c r="AY1192" s="116" t="s">
        <v>74</v>
      </c>
      <c r="AZ1192" s="324" t="s">
        <v>172</v>
      </c>
    </row>
    <row r="1193" spans="2:66" s="116" customFormat="1" ht="22.6" customHeight="1" x14ac:dyDescent="0.35">
      <c r="B1193" s="315"/>
      <c r="C1193" s="316"/>
      <c r="D1193" s="316"/>
      <c r="E1193" s="317" t="s">
        <v>5</v>
      </c>
      <c r="F1193" s="318" t="s">
        <v>631</v>
      </c>
      <c r="G1193" s="319"/>
      <c r="H1193" s="319"/>
      <c r="I1193" s="319"/>
      <c r="J1193" s="316"/>
      <c r="K1193" s="320">
        <v>-1.5760000000000001</v>
      </c>
      <c r="L1193" s="316"/>
      <c r="M1193" s="316"/>
      <c r="N1193" s="316"/>
      <c r="O1193" s="316"/>
      <c r="P1193" s="316"/>
      <c r="Q1193" s="316"/>
      <c r="S1193" s="321"/>
      <c r="U1193" s="322"/>
      <c r="V1193" s="316"/>
      <c r="W1193" s="316"/>
      <c r="X1193" s="316"/>
      <c r="Y1193" s="316"/>
      <c r="Z1193" s="316"/>
      <c r="AA1193" s="316"/>
      <c r="AB1193" s="323"/>
      <c r="AU1193" s="324" t="s">
        <v>180</v>
      </c>
      <c r="AV1193" s="324" t="s">
        <v>86</v>
      </c>
      <c r="AW1193" s="116" t="s">
        <v>86</v>
      </c>
      <c r="AX1193" s="116" t="s">
        <v>31</v>
      </c>
      <c r="AY1193" s="116" t="s">
        <v>74</v>
      </c>
      <c r="AZ1193" s="324" t="s">
        <v>172</v>
      </c>
    </row>
    <row r="1194" spans="2:66" s="116" customFormat="1" ht="22.6" customHeight="1" x14ac:dyDescent="0.35">
      <c r="B1194" s="315"/>
      <c r="C1194" s="316"/>
      <c r="D1194" s="316"/>
      <c r="E1194" s="317" t="s">
        <v>5</v>
      </c>
      <c r="F1194" s="318" t="s">
        <v>1144</v>
      </c>
      <c r="G1194" s="319"/>
      <c r="H1194" s="319"/>
      <c r="I1194" s="319"/>
      <c r="J1194" s="316"/>
      <c r="K1194" s="320">
        <v>1.8180000000000001</v>
      </c>
      <c r="L1194" s="316"/>
      <c r="M1194" s="316"/>
      <c r="N1194" s="316"/>
      <c r="O1194" s="316"/>
      <c r="P1194" s="316"/>
      <c r="Q1194" s="316"/>
      <c r="S1194" s="321"/>
      <c r="U1194" s="322"/>
      <c r="V1194" s="316"/>
      <c r="W1194" s="316"/>
      <c r="X1194" s="316"/>
      <c r="Y1194" s="316"/>
      <c r="Z1194" s="316"/>
      <c r="AA1194" s="316"/>
      <c r="AB1194" s="323"/>
      <c r="AU1194" s="324" t="s">
        <v>180</v>
      </c>
      <c r="AV1194" s="324" t="s">
        <v>86</v>
      </c>
      <c r="AW1194" s="116" t="s">
        <v>86</v>
      </c>
      <c r="AX1194" s="116" t="s">
        <v>31</v>
      </c>
      <c r="AY1194" s="116" t="s">
        <v>74</v>
      </c>
      <c r="AZ1194" s="324" t="s">
        <v>172</v>
      </c>
    </row>
    <row r="1195" spans="2:66" s="117" customFormat="1" ht="22.6" customHeight="1" x14ac:dyDescent="0.35">
      <c r="B1195" s="325"/>
      <c r="C1195" s="326"/>
      <c r="D1195" s="326"/>
      <c r="E1195" s="327" t="s">
        <v>5</v>
      </c>
      <c r="F1195" s="328" t="s">
        <v>189</v>
      </c>
      <c r="G1195" s="329"/>
      <c r="H1195" s="329"/>
      <c r="I1195" s="329"/>
      <c r="J1195" s="326"/>
      <c r="K1195" s="330">
        <v>3.371</v>
      </c>
      <c r="L1195" s="326"/>
      <c r="M1195" s="326"/>
      <c r="N1195" s="326"/>
      <c r="O1195" s="326"/>
      <c r="P1195" s="326"/>
      <c r="Q1195" s="326"/>
      <c r="S1195" s="331"/>
      <c r="U1195" s="332"/>
      <c r="V1195" s="326"/>
      <c r="W1195" s="326"/>
      <c r="X1195" s="326"/>
      <c r="Y1195" s="326"/>
      <c r="Z1195" s="326"/>
      <c r="AA1195" s="326"/>
      <c r="AB1195" s="333"/>
      <c r="AU1195" s="334" t="s">
        <v>180</v>
      </c>
      <c r="AV1195" s="334" t="s">
        <v>86</v>
      </c>
      <c r="AW1195" s="117" t="s">
        <v>177</v>
      </c>
      <c r="AX1195" s="117" t="s">
        <v>31</v>
      </c>
      <c r="AY1195" s="117" t="s">
        <v>81</v>
      </c>
      <c r="AZ1195" s="334" t="s">
        <v>172</v>
      </c>
    </row>
    <row r="1196" spans="2:66" s="112" customFormat="1" ht="31.6" customHeight="1" x14ac:dyDescent="0.35">
      <c r="B1196" s="187"/>
      <c r="C1196" s="288" t="s">
        <v>1145</v>
      </c>
      <c r="D1196" s="288" t="s">
        <v>173</v>
      </c>
      <c r="E1196" s="289" t="s">
        <v>1146</v>
      </c>
      <c r="F1196" s="290" t="s">
        <v>1147</v>
      </c>
      <c r="G1196" s="290"/>
      <c r="H1196" s="290"/>
      <c r="I1196" s="290"/>
      <c r="J1196" s="291" t="s">
        <v>176</v>
      </c>
      <c r="K1196" s="292">
        <v>1.6160000000000001</v>
      </c>
      <c r="L1196" s="293"/>
      <c r="M1196" s="293"/>
      <c r="N1196" s="294">
        <f>ROUND(L1196*K1196,2)</f>
        <v>0</v>
      </c>
      <c r="O1196" s="294"/>
      <c r="P1196" s="294"/>
      <c r="Q1196" s="294"/>
      <c r="R1196" s="114" t="s">
        <v>2286</v>
      </c>
      <c r="S1196" s="192"/>
      <c r="U1196" s="295" t="s">
        <v>5</v>
      </c>
      <c r="V1196" s="300" t="s">
        <v>39</v>
      </c>
      <c r="W1196" s="301">
        <v>0.43</v>
      </c>
      <c r="X1196" s="301">
        <f>W1196*K1196</f>
        <v>0.69488000000000005</v>
      </c>
      <c r="Y1196" s="301">
        <v>0</v>
      </c>
      <c r="Z1196" s="301">
        <f>Y1196*K1196</f>
        <v>0</v>
      </c>
      <c r="AA1196" s="301">
        <v>0.27</v>
      </c>
      <c r="AB1196" s="302">
        <f>AA1196*K1196</f>
        <v>0.43632000000000004</v>
      </c>
      <c r="AS1196" s="172" t="s">
        <v>177</v>
      </c>
      <c r="AU1196" s="172" t="s">
        <v>173</v>
      </c>
      <c r="AV1196" s="172" t="s">
        <v>86</v>
      </c>
      <c r="AZ1196" s="172" t="s">
        <v>172</v>
      </c>
      <c r="BF1196" s="299">
        <f>IF(V1196="základní",N1196,0)</f>
        <v>0</v>
      </c>
      <c r="BG1196" s="299">
        <f>IF(V1196="snížená",N1196,0)</f>
        <v>0</v>
      </c>
      <c r="BH1196" s="299">
        <f>IF(V1196="zákl. přenesená",N1196,0)</f>
        <v>0</v>
      </c>
      <c r="BI1196" s="299">
        <f>IF(V1196="sníž. přenesená",N1196,0)</f>
        <v>0</v>
      </c>
      <c r="BJ1196" s="299">
        <f>IF(V1196="nulová",N1196,0)</f>
        <v>0</v>
      </c>
      <c r="BK1196" s="172" t="s">
        <v>81</v>
      </c>
      <c r="BL1196" s="299">
        <f>ROUND(L1196*K1196,2)</f>
        <v>0</v>
      </c>
      <c r="BM1196" s="172" t="s">
        <v>177</v>
      </c>
      <c r="BN1196" s="172" t="s">
        <v>1148</v>
      </c>
    </row>
    <row r="1197" spans="2:66" s="115" customFormat="1" ht="22.6" customHeight="1" x14ac:dyDescent="0.35">
      <c r="B1197" s="303"/>
      <c r="C1197" s="304"/>
      <c r="D1197" s="304"/>
      <c r="E1197" s="305" t="s">
        <v>5</v>
      </c>
      <c r="F1197" s="306" t="s">
        <v>443</v>
      </c>
      <c r="G1197" s="307"/>
      <c r="H1197" s="307"/>
      <c r="I1197" s="307"/>
      <c r="J1197" s="304"/>
      <c r="K1197" s="308" t="s">
        <v>5</v>
      </c>
      <c r="L1197" s="304"/>
      <c r="M1197" s="304"/>
      <c r="N1197" s="304"/>
      <c r="O1197" s="304"/>
      <c r="P1197" s="304"/>
      <c r="Q1197" s="304"/>
      <c r="S1197" s="309"/>
      <c r="U1197" s="310"/>
      <c r="V1197" s="304"/>
      <c r="W1197" s="304"/>
      <c r="X1197" s="304"/>
      <c r="Y1197" s="304"/>
      <c r="Z1197" s="304"/>
      <c r="AA1197" s="304"/>
      <c r="AB1197" s="311"/>
      <c r="AU1197" s="312" t="s">
        <v>180</v>
      </c>
      <c r="AV1197" s="312" t="s">
        <v>86</v>
      </c>
      <c r="AW1197" s="115" t="s">
        <v>81</v>
      </c>
      <c r="AX1197" s="115" t="s">
        <v>31</v>
      </c>
      <c r="AY1197" s="115" t="s">
        <v>74</v>
      </c>
      <c r="AZ1197" s="312" t="s">
        <v>172</v>
      </c>
    </row>
    <row r="1198" spans="2:66" s="115" customFormat="1" ht="22.6" customHeight="1" x14ac:dyDescent="0.35">
      <c r="B1198" s="303"/>
      <c r="C1198" s="304"/>
      <c r="D1198" s="304"/>
      <c r="E1198" s="305" t="s">
        <v>5</v>
      </c>
      <c r="F1198" s="313" t="s">
        <v>366</v>
      </c>
      <c r="G1198" s="314"/>
      <c r="H1198" s="314"/>
      <c r="I1198" s="314"/>
      <c r="J1198" s="304"/>
      <c r="K1198" s="308" t="s">
        <v>5</v>
      </c>
      <c r="L1198" s="304"/>
      <c r="M1198" s="304"/>
      <c r="N1198" s="304"/>
      <c r="O1198" s="304"/>
      <c r="P1198" s="304"/>
      <c r="Q1198" s="304"/>
      <c r="S1198" s="309"/>
      <c r="U1198" s="310"/>
      <c r="V1198" s="304"/>
      <c r="W1198" s="304"/>
      <c r="X1198" s="304"/>
      <c r="Y1198" s="304"/>
      <c r="Z1198" s="304"/>
      <c r="AA1198" s="304"/>
      <c r="AB1198" s="311"/>
      <c r="AU1198" s="312" t="s">
        <v>180</v>
      </c>
      <c r="AV1198" s="312" t="s">
        <v>86</v>
      </c>
      <c r="AW1198" s="115" t="s">
        <v>81</v>
      </c>
      <c r="AX1198" s="115" t="s">
        <v>31</v>
      </c>
      <c r="AY1198" s="115" t="s">
        <v>74</v>
      </c>
      <c r="AZ1198" s="312" t="s">
        <v>172</v>
      </c>
    </row>
    <row r="1199" spans="2:66" s="116" customFormat="1" ht="22.6" customHeight="1" x14ac:dyDescent="0.35">
      <c r="B1199" s="315"/>
      <c r="C1199" s="316"/>
      <c r="D1199" s="316"/>
      <c r="E1199" s="317" t="s">
        <v>5</v>
      </c>
      <c r="F1199" s="318" t="s">
        <v>1149</v>
      </c>
      <c r="G1199" s="319"/>
      <c r="H1199" s="319"/>
      <c r="I1199" s="319"/>
      <c r="J1199" s="316"/>
      <c r="K1199" s="320">
        <v>1.6160000000000001</v>
      </c>
      <c r="L1199" s="316"/>
      <c r="M1199" s="316"/>
      <c r="N1199" s="316"/>
      <c r="O1199" s="316"/>
      <c r="P1199" s="316"/>
      <c r="Q1199" s="316"/>
      <c r="S1199" s="321"/>
      <c r="U1199" s="322"/>
      <c r="V1199" s="316"/>
      <c r="W1199" s="316"/>
      <c r="X1199" s="316"/>
      <c r="Y1199" s="316"/>
      <c r="Z1199" s="316"/>
      <c r="AA1199" s="316"/>
      <c r="AB1199" s="323"/>
      <c r="AU1199" s="324" t="s">
        <v>180</v>
      </c>
      <c r="AV1199" s="324" t="s">
        <v>86</v>
      </c>
      <c r="AW1199" s="116" t="s">
        <v>86</v>
      </c>
      <c r="AX1199" s="116" t="s">
        <v>31</v>
      </c>
      <c r="AY1199" s="116" t="s">
        <v>81</v>
      </c>
      <c r="AZ1199" s="324" t="s">
        <v>172</v>
      </c>
    </row>
    <row r="1200" spans="2:66" s="112" customFormat="1" ht="31.6" customHeight="1" x14ac:dyDescent="0.35">
      <c r="B1200" s="187"/>
      <c r="C1200" s="288" t="s">
        <v>1150</v>
      </c>
      <c r="D1200" s="288" t="s">
        <v>173</v>
      </c>
      <c r="E1200" s="289" t="s">
        <v>1151</v>
      </c>
      <c r="F1200" s="290" t="s">
        <v>1152</v>
      </c>
      <c r="G1200" s="290"/>
      <c r="H1200" s="290"/>
      <c r="I1200" s="290"/>
      <c r="J1200" s="291" t="s">
        <v>295</v>
      </c>
      <c r="K1200" s="292">
        <v>4</v>
      </c>
      <c r="L1200" s="293"/>
      <c r="M1200" s="293"/>
      <c r="N1200" s="294">
        <f>ROUND(L1200*K1200,2)</f>
        <v>0</v>
      </c>
      <c r="O1200" s="294"/>
      <c r="P1200" s="294"/>
      <c r="Q1200" s="294"/>
      <c r="R1200" s="114" t="s">
        <v>5</v>
      </c>
      <c r="S1200" s="192"/>
      <c r="U1200" s="295" t="s">
        <v>5</v>
      </c>
      <c r="V1200" s="300" t="s">
        <v>39</v>
      </c>
      <c r="W1200" s="301">
        <v>0.51200000000000001</v>
      </c>
      <c r="X1200" s="301">
        <f>W1200*K1200</f>
        <v>2.048</v>
      </c>
      <c r="Y1200" s="301">
        <v>0</v>
      </c>
      <c r="Z1200" s="301">
        <f>Y1200*K1200</f>
        <v>0</v>
      </c>
      <c r="AA1200" s="301">
        <v>8.0000000000000002E-3</v>
      </c>
      <c r="AB1200" s="302">
        <f>AA1200*K1200</f>
        <v>3.2000000000000001E-2</v>
      </c>
      <c r="AS1200" s="172" t="s">
        <v>177</v>
      </c>
      <c r="AU1200" s="172" t="s">
        <v>173</v>
      </c>
      <c r="AV1200" s="172" t="s">
        <v>86</v>
      </c>
      <c r="AZ1200" s="172" t="s">
        <v>172</v>
      </c>
      <c r="BF1200" s="299">
        <f>IF(V1200="základní",N1200,0)</f>
        <v>0</v>
      </c>
      <c r="BG1200" s="299">
        <f>IF(V1200="snížená",N1200,0)</f>
        <v>0</v>
      </c>
      <c r="BH1200" s="299">
        <f>IF(V1200="zákl. přenesená",N1200,0)</f>
        <v>0</v>
      </c>
      <c r="BI1200" s="299">
        <f>IF(V1200="sníž. přenesená",N1200,0)</f>
        <v>0</v>
      </c>
      <c r="BJ1200" s="299">
        <f>IF(V1200="nulová",N1200,0)</f>
        <v>0</v>
      </c>
      <c r="BK1200" s="172" t="s">
        <v>81</v>
      </c>
      <c r="BL1200" s="299">
        <f>ROUND(L1200*K1200,2)</f>
        <v>0</v>
      </c>
      <c r="BM1200" s="172" t="s">
        <v>177</v>
      </c>
      <c r="BN1200" s="172" t="s">
        <v>1153</v>
      </c>
    </row>
    <row r="1201" spans="2:66" s="115" customFormat="1" ht="22.6" customHeight="1" x14ac:dyDescent="0.35">
      <c r="B1201" s="303"/>
      <c r="C1201" s="304"/>
      <c r="D1201" s="304"/>
      <c r="E1201" s="305" t="s">
        <v>5</v>
      </c>
      <c r="F1201" s="306" t="s">
        <v>179</v>
      </c>
      <c r="G1201" s="307"/>
      <c r="H1201" s="307"/>
      <c r="I1201" s="307"/>
      <c r="J1201" s="304"/>
      <c r="K1201" s="308" t="s">
        <v>5</v>
      </c>
      <c r="L1201" s="304"/>
      <c r="M1201" s="304"/>
      <c r="N1201" s="304"/>
      <c r="O1201" s="304"/>
      <c r="P1201" s="304"/>
      <c r="Q1201" s="304"/>
      <c r="S1201" s="309"/>
      <c r="U1201" s="310"/>
      <c r="V1201" s="304"/>
      <c r="W1201" s="304"/>
      <c r="X1201" s="304"/>
      <c r="Y1201" s="304"/>
      <c r="Z1201" s="304"/>
      <c r="AA1201" s="304"/>
      <c r="AB1201" s="311"/>
      <c r="AU1201" s="312" t="s">
        <v>180</v>
      </c>
      <c r="AV1201" s="312" t="s">
        <v>86</v>
      </c>
      <c r="AW1201" s="115" t="s">
        <v>81</v>
      </c>
      <c r="AX1201" s="115" t="s">
        <v>31</v>
      </c>
      <c r="AY1201" s="115" t="s">
        <v>74</v>
      </c>
      <c r="AZ1201" s="312" t="s">
        <v>172</v>
      </c>
    </row>
    <row r="1202" spans="2:66" s="115" customFormat="1" ht="22.6" customHeight="1" x14ac:dyDescent="0.35">
      <c r="B1202" s="303"/>
      <c r="C1202" s="304"/>
      <c r="D1202" s="304"/>
      <c r="E1202" s="305" t="s">
        <v>5</v>
      </c>
      <c r="F1202" s="313" t="s">
        <v>523</v>
      </c>
      <c r="G1202" s="314"/>
      <c r="H1202" s="314"/>
      <c r="I1202" s="314"/>
      <c r="J1202" s="304"/>
      <c r="K1202" s="308" t="s">
        <v>5</v>
      </c>
      <c r="L1202" s="304"/>
      <c r="M1202" s="304"/>
      <c r="N1202" s="304"/>
      <c r="O1202" s="304"/>
      <c r="P1202" s="304"/>
      <c r="Q1202" s="304"/>
      <c r="S1202" s="309"/>
      <c r="U1202" s="310"/>
      <c r="V1202" s="304"/>
      <c r="W1202" s="304"/>
      <c r="X1202" s="304"/>
      <c r="Y1202" s="304"/>
      <c r="Z1202" s="304"/>
      <c r="AA1202" s="304"/>
      <c r="AB1202" s="311"/>
      <c r="AU1202" s="312" t="s">
        <v>180</v>
      </c>
      <c r="AV1202" s="312" t="s">
        <v>86</v>
      </c>
      <c r="AW1202" s="115" t="s">
        <v>81</v>
      </c>
      <c r="AX1202" s="115" t="s">
        <v>31</v>
      </c>
      <c r="AY1202" s="115" t="s">
        <v>74</v>
      </c>
      <c r="AZ1202" s="312" t="s">
        <v>172</v>
      </c>
    </row>
    <row r="1203" spans="2:66" s="116" customFormat="1" ht="22.6" customHeight="1" x14ac:dyDescent="0.35">
      <c r="B1203" s="315"/>
      <c r="C1203" s="316"/>
      <c r="D1203" s="316"/>
      <c r="E1203" s="317" t="s">
        <v>5</v>
      </c>
      <c r="F1203" s="318" t="s">
        <v>1154</v>
      </c>
      <c r="G1203" s="319"/>
      <c r="H1203" s="319"/>
      <c r="I1203" s="319"/>
      <c r="J1203" s="316"/>
      <c r="K1203" s="320">
        <v>4</v>
      </c>
      <c r="L1203" s="316"/>
      <c r="M1203" s="316"/>
      <c r="N1203" s="316"/>
      <c r="O1203" s="316"/>
      <c r="P1203" s="316"/>
      <c r="Q1203" s="316"/>
      <c r="S1203" s="321"/>
      <c r="U1203" s="322"/>
      <c r="V1203" s="316"/>
      <c r="W1203" s="316"/>
      <c r="X1203" s="316"/>
      <c r="Y1203" s="316"/>
      <c r="Z1203" s="316"/>
      <c r="AA1203" s="316"/>
      <c r="AB1203" s="323"/>
      <c r="AU1203" s="324" t="s">
        <v>180</v>
      </c>
      <c r="AV1203" s="324" t="s">
        <v>86</v>
      </c>
      <c r="AW1203" s="116" t="s">
        <v>86</v>
      </c>
      <c r="AX1203" s="116" t="s">
        <v>31</v>
      </c>
      <c r="AY1203" s="116" t="s">
        <v>81</v>
      </c>
      <c r="AZ1203" s="324" t="s">
        <v>172</v>
      </c>
    </row>
    <row r="1204" spans="2:66" s="112" customFormat="1" ht="31.6" customHeight="1" x14ac:dyDescent="0.35">
      <c r="B1204" s="187"/>
      <c r="C1204" s="288" t="s">
        <v>1155</v>
      </c>
      <c r="D1204" s="288" t="s">
        <v>173</v>
      </c>
      <c r="E1204" s="289" t="s">
        <v>1156</v>
      </c>
      <c r="F1204" s="290" t="s">
        <v>1157</v>
      </c>
      <c r="G1204" s="290"/>
      <c r="H1204" s="290"/>
      <c r="I1204" s="290"/>
      <c r="J1204" s="291" t="s">
        <v>295</v>
      </c>
      <c r="K1204" s="292">
        <v>1</v>
      </c>
      <c r="L1204" s="293"/>
      <c r="M1204" s="293"/>
      <c r="N1204" s="294">
        <f>ROUND(L1204*K1204,2)</f>
        <v>0</v>
      </c>
      <c r="O1204" s="294"/>
      <c r="P1204" s="294"/>
      <c r="Q1204" s="294"/>
      <c r="R1204" s="114" t="s">
        <v>5</v>
      </c>
      <c r="S1204" s="192"/>
      <c r="U1204" s="295" t="s">
        <v>5</v>
      </c>
      <c r="V1204" s="300" t="s">
        <v>39</v>
      </c>
      <c r="W1204" s="301">
        <v>0.83699999999999997</v>
      </c>
      <c r="X1204" s="301">
        <f>W1204*K1204</f>
        <v>0.83699999999999997</v>
      </c>
      <c r="Y1204" s="301">
        <v>0</v>
      </c>
      <c r="Z1204" s="301">
        <f>Y1204*K1204</f>
        <v>0</v>
      </c>
      <c r="AA1204" s="301">
        <v>3.2000000000000001E-2</v>
      </c>
      <c r="AB1204" s="302">
        <f>AA1204*K1204</f>
        <v>3.2000000000000001E-2</v>
      </c>
      <c r="AS1204" s="172" t="s">
        <v>177</v>
      </c>
      <c r="AU1204" s="172" t="s">
        <v>173</v>
      </c>
      <c r="AV1204" s="172" t="s">
        <v>86</v>
      </c>
      <c r="AZ1204" s="172" t="s">
        <v>172</v>
      </c>
      <c r="BF1204" s="299">
        <f>IF(V1204="základní",N1204,0)</f>
        <v>0</v>
      </c>
      <c r="BG1204" s="299">
        <f>IF(V1204="snížená",N1204,0)</f>
        <v>0</v>
      </c>
      <c r="BH1204" s="299">
        <f>IF(V1204="zákl. přenesená",N1204,0)</f>
        <v>0</v>
      </c>
      <c r="BI1204" s="299">
        <f>IF(V1204="sníž. přenesená",N1204,0)</f>
        <v>0</v>
      </c>
      <c r="BJ1204" s="299">
        <f>IF(V1204="nulová",N1204,0)</f>
        <v>0</v>
      </c>
      <c r="BK1204" s="172" t="s">
        <v>81</v>
      </c>
      <c r="BL1204" s="299">
        <f>ROUND(L1204*K1204,2)</f>
        <v>0</v>
      </c>
      <c r="BM1204" s="172" t="s">
        <v>177</v>
      </c>
      <c r="BN1204" s="172" t="s">
        <v>1158</v>
      </c>
    </row>
    <row r="1205" spans="2:66" s="115" customFormat="1" ht="22.6" customHeight="1" x14ac:dyDescent="0.35">
      <c r="B1205" s="303"/>
      <c r="C1205" s="304"/>
      <c r="D1205" s="304"/>
      <c r="E1205" s="305" t="s">
        <v>5</v>
      </c>
      <c r="F1205" s="306" t="s">
        <v>523</v>
      </c>
      <c r="G1205" s="307"/>
      <c r="H1205" s="307"/>
      <c r="I1205" s="307"/>
      <c r="J1205" s="304"/>
      <c r="K1205" s="308" t="s">
        <v>5</v>
      </c>
      <c r="L1205" s="304"/>
      <c r="M1205" s="304"/>
      <c r="N1205" s="304"/>
      <c r="O1205" s="304"/>
      <c r="P1205" s="304"/>
      <c r="Q1205" s="304"/>
      <c r="S1205" s="309"/>
      <c r="U1205" s="310"/>
      <c r="V1205" s="304"/>
      <c r="W1205" s="304"/>
      <c r="X1205" s="304"/>
      <c r="Y1205" s="304"/>
      <c r="Z1205" s="304"/>
      <c r="AA1205" s="304"/>
      <c r="AB1205" s="311"/>
      <c r="AU1205" s="312" t="s">
        <v>180</v>
      </c>
      <c r="AV1205" s="312" t="s">
        <v>86</v>
      </c>
      <c r="AW1205" s="115" t="s">
        <v>81</v>
      </c>
      <c r="AX1205" s="115" t="s">
        <v>31</v>
      </c>
      <c r="AY1205" s="115" t="s">
        <v>74</v>
      </c>
      <c r="AZ1205" s="312" t="s">
        <v>172</v>
      </c>
    </row>
    <row r="1206" spans="2:66" s="116" customFormat="1" ht="22.6" customHeight="1" x14ac:dyDescent="0.35">
      <c r="B1206" s="315"/>
      <c r="C1206" s="316"/>
      <c r="D1206" s="316"/>
      <c r="E1206" s="317" t="s">
        <v>5</v>
      </c>
      <c r="F1206" s="318" t="s">
        <v>1159</v>
      </c>
      <c r="G1206" s="319"/>
      <c r="H1206" s="319"/>
      <c r="I1206" s="319"/>
      <c r="J1206" s="316"/>
      <c r="K1206" s="320">
        <v>1</v>
      </c>
      <c r="L1206" s="316"/>
      <c r="M1206" s="316"/>
      <c r="N1206" s="316"/>
      <c r="O1206" s="316"/>
      <c r="P1206" s="316"/>
      <c r="Q1206" s="316"/>
      <c r="S1206" s="321"/>
      <c r="U1206" s="322"/>
      <c r="V1206" s="316"/>
      <c r="W1206" s="316"/>
      <c r="X1206" s="316"/>
      <c r="Y1206" s="316"/>
      <c r="Z1206" s="316"/>
      <c r="AA1206" s="316"/>
      <c r="AB1206" s="323"/>
      <c r="AU1206" s="324" t="s">
        <v>180</v>
      </c>
      <c r="AV1206" s="324" t="s">
        <v>86</v>
      </c>
      <c r="AW1206" s="116" t="s">
        <v>86</v>
      </c>
      <c r="AX1206" s="116" t="s">
        <v>31</v>
      </c>
      <c r="AY1206" s="116" t="s">
        <v>81</v>
      </c>
      <c r="AZ1206" s="324" t="s">
        <v>172</v>
      </c>
    </row>
    <row r="1207" spans="2:66" s="112" customFormat="1" ht="31.6" customHeight="1" x14ac:dyDescent="0.35">
      <c r="B1207" s="187"/>
      <c r="C1207" s="288" t="s">
        <v>1160</v>
      </c>
      <c r="D1207" s="288" t="s">
        <v>173</v>
      </c>
      <c r="E1207" s="289" t="s">
        <v>1161</v>
      </c>
      <c r="F1207" s="290" t="s">
        <v>1162</v>
      </c>
      <c r="G1207" s="290"/>
      <c r="H1207" s="290"/>
      <c r="I1207" s="290"/>
      <c r="J1207" s="291" t="s">
        <v>193</v>
      </c>
      <c r="K1207" s="292">
        <v>13.4</v>
      </c>
      <c r="L1207" s="293"/>
      <c r="M1207" s="293"/>
      <c r="N1207" s="294">
        <f>ROUND(L1207*K1207,2)</f>
        <v>0</v>
      </c>
      <c r="O1207" s="294"/>
      <c r="P1207" s="294"/>
      <c r="Q1207" s="294"/>
      <c r="R1207" s="114" t="s">
        <v>2286</v>
      </c>
      <c r="S1207" s="192"/>
      <c r="U1207" s="295" t="s">
        <v>5</v>
      </c>
      <c r="V1207" s="300" t="s">
        <v>39</v>
      </c>
      <c r="W1207" s="301">
        <v>0.66800000000000004</v>
      </c>
      <c r="X1207" s="301">
        <f>W1207*K1207</f>
        <v>8.9512</v>
      </c>
      <c r="Y1207" s="301">
        <v>0</v>
      </c>
      <c r="Z1207" s="301">
        <f>Y1207*K1207</f>
        <v>0</v>
      </c>
      <c r="AA1207" s="301">
        <v>0.04</v>
      </c>
      <c r="AB1207" s="302">
        <f>AA1207*K1207</f>
        <v>0.53600000000000003</v>
      </c>
      <c r="AS1207" s="172" t="s">
        <v>177</v>
      </c>
      <c r="AU1207" s="172" t="s">
        <v>173</v>
      </c>
      <c r="AV1207" s="172" t="s">
        <v>86</v>
      </c>
      <c r="AZ1207" s="172" t="s">
        <v>172</v>
      </c>
      <c r="BF1207" s="299">
        <f>IF(V1207="základní",N1207,0)</f>
        <v>0</v>
      </c>
      <c r="BG1207" s="299">
        <f>IF(V1207="snížená",N1207,0)</f>
        <v>0</v>
      </c>
      <c r="BH1207" s="299">
        <f>IF(V1207="zákl. přenesená",N1207,0)</f>
        <v>0</v>
      </c>
      <c r="BI1207" s="299">
        <f>IF(V1207="sníž. přenesená",N1207,0)</f>
        <v>0</v>
      </c>
      <c r="BJ1207" s="299">
        <f>IF(V1207="nulová",N1207,0)</f>
        <v>0</v>
      </c>
      <c r="BK1207" s="172" t="s">
        <v>81</v>
      </c>
      <c r="BL1207" s="299">
        <f>ROUND(L1207*K1207,2)</f>
        <v>0</v>
      </c>
      <c r="BM1207" s="172" t="s">
        <v>177</v>
      </c>
      <c r="BN1207" s="172" t="s">
        <v>1163</v>
      </c>
    </row>
    <row r="1208" spans="2:66" s="115" customFormat="1" ht="22.6" customHeight="1" x14ac:dyDescent="0.35">
      <c r="B1208" s="303"/>
      <c r="C1208" s="304"/>
      <c r="D1208" s="304"/>
      <c r="E1208" s="305" t="s">
        <v>5</v>
      </c>
      <c r="F1208" s="306" t="s">
        <v>179</v>
      </c>
      <c r="G1208" s="307"/>
      <c r="H1208" s="307"/>
      <c r="I1208" s="307"/>
      <c r="J1208" s="304"/>
      <c r="K1208" s="308" t="s">
        <v>5</v>
      </c>
      <c r="L1208" s="304"/>
      <c r="M1208" s="304"/>
      <c r="N1208" s="304"/>
      <c r="O1208" s="304"/>
      <c r="P1208" s="304"/>
      <c r="Q1208" s="304"/>
      <c r="S1208" s="309"/>
      <c r="U1208" s="310"/>
      <c r="V1208" s="304"/>
      <c r="W1208" s="304"/>
      <c r="X1208" s="304"/>
      <c r="Y1208" s="304"/>
      <c r="Z1208" s="304"/>
      <c r="AA1208" s="304"/>
      <c r="AB1208" s="311"/>
      <c r="AU1208" s="312" t="s">
        <v>180</v>
      </c>
      <c r="AV1208" s="312" t="s">
        <v>86</v>
      </c>
      <c r="AW1208" s="115" t="s">
        <v>81</v>
      </c>
      <c r="AX1208" s="115" t="s">
        <v>31</v>
      </c>
      <c r="AY1208" s="115" t="s">
        <v>74</v>
      </c>
      <c r="AZ1208" s="312" t="s">
        <v>172</v>
      </c>
    </row>
    <row r="1209" spans="2:66" s="115" customFormat="1" ht="22.6" customHeight="1" x14ac:dyDescent="0.35">
      <c r="B1209" s="303"/>
      <c r="C1209" s="304"/>
      <c r="D1209" s="304"/>
      <c r="E1209" s="305" t="s">
        <v>5</v>
      </c>
      <c r="F1209" s="313" t="s">
        <v>523</v>
      </c>
      <c r="G1209" s="314"/>
      <c r="H1209" s="314"/>
      <c r="I1209" s="314"/>
      <c r="J1209" s="304"/>
      <c r="K1209" s="308" t="s">
        <v>5</v>
      </c>
      <c r="L1209" s="304"/>
      <c r="M1209" s="304"/>
      <c r="N1209" s="304"/>
      <c r="O1209" s="304"/>
      <c r="P1209" s="304"/>
      <c r="Q1209" s="304"/>
      <c r="S1209" s="309"/>
      <c r="U1209" s="310"/>
      <c r="V1209" s="304"/>
      <c r="W1209" s="304"/>
      <c r="X1209" s="304"/>
      <c r="Y1209" s="304"/>
      <c r="Z1209" s="304"/>
      <c r="AA1209" s="304"/>
      <c r="AB1209" s="311"/>
      <c r="AU1209" s="312" t="s">
        <v>180</v>
      </c>
      <c r="AV1209" s="312" t="s">
        <v>86</v>
      </c>
      <c r="AW1209" s="115" t="s">
        <v>81</v>
      </c>
      <c r="AX1209" s="115" t="s">
        <v>31</v>
      </c>
      <c r="AY1209" s="115" t="s">
        <v>74</v>
      </c>
      <c r="AZ1209" s="312" t="s">
        <v>172</v>
      </c>
    </row>
    <row r="1210" spans="2:66" s="116" customFormat="1" ht="22.6" customHeight="1" x14ac:dyDescent="0.35">
      <c r="B1210" s="315"/>
      <c r="C1210" s="316"/>
      <c r="D1210" s="316"/>
      <c r="E1210" s="317" t="s">
        <v>5</v>
      </c>
      <c r="F1210" s="318" t="s">
        <v>1164</v>
      </c>
      <c r="G1210" s="319"/>
      <c r="H1210" s="319"/>
      <c r="I1210" s="319"/>
      <c r="J1210" s="316"/>
      <c r="K1210" s="320">
        <v>13.4</v>
      </c>
      <c r="L1210" s="316"/>
      <c r="M1210" s="316"/>
      <c r="N1210" s="316"/>
      <c r="O1210" s="316"/>
      <c r="P1210" s="316"/>
      <c r="Q1210" s="316"/>
      <c r="S1210" s="321"/>
      <c r="U1210" s="322"/>
      <c r="V1210" s="316"/>
      <c r="W1210" s="316"/>
      <c r="X1210" s="316"/>
      <c r="Y1210" s="316"/>
      <c r="Z1210" s="316"/>
      <c r="AA1210" s="316"/>
      <c r="AB1210" s="323"/>
      <c r="AU1210" s="324" t="s">
        <v>180</v>
      </c>
      <c r="AV1210" s="324" t="s">
        <v>86</v>
      </c>
      <c r="AW1210" s="116" t="s">
        <v>86</v>
      </c>
      <c r="AX1210" s="116" t="s">
        <v>31</v>
      </c>
      <c r="AY1210" s="116" t="s">
        <v>81</v>
      </c>
      <c r="AZ1210" s="324" t="s">
        <v>172</v>
      </c>
    </row>
    <row r="1211" spans="2:66" s="112" customFormat="1" ht="31.6" customHeight="1" x14ac:dyDescent="0.35">
      <c r="B1211" s="187"/>
      <c r="C1211" s="288" t="s">
        <v>1165</v>
      </c>
      <c r="D1211" s="288" t="s">
        <v>173</v>
      </c>
      <c r="E1211" s="289" t="s">
        <v>1166</v>
      </c>
      <c r="F1211" s="290" t="s">
        <v>1167</v>
      </c>
      <c r="G1211" s="290"/>
      <c r="H1211" s="290"/>
      <c r="I1211" s="290"/>
      <c r="J1211" s="291" t="s">
        <v>193</v>
      </c>
      <c r="K1211" s="292">
        <v>8.75</v>
      </c>
      <c r="L1211" s="293"/>
      <c r="M1211" s="293"/>
      <c r="N1211" s="294">
        <f>ROUND(L1211*K1211,2)</f>
        <v>0</v>
      </c>
      <c r="O1211" s="294"/>
      <c r="P1211" s="294"/>
      <c r="Q1211" s="294"/>
      <c r="R1211" s="114" t="s">
        <v>2286</v>
      </c>
      <c r="S1211" s="192"/>
      <c r="U1211" s="295" t="s">
        <v>5</v>
      </c>
      <c r="V1211" s="300" t="s">
        <v>39</v>
      </c>
      <c r="W1211" s="301">
        <v>0.71499999999999997</v>
      </c>
      <c r="X1211" s="301">
        <f>W1211*K1211</f>
        <v>6.2562499999999996</v>
      </c>
      <c r="Y1211" s="301">
        <v>0</v>
      </c>
      <c r="Z1211" s="301">
        <f>Y1211*K1211</f>
        <v>0</v>
      </c>
      <c r="AA1211" s="301">
        <v>4.2000000000000003E-2</v>
      </c>
      <c r="AB1211" s="302">
        <f>AA1211*K1211</f>
        <v>0.36750000000000005</v>
      </c>
      <c r="AS1211" s="172" t="s">
        <v>177</v>
      </c>
      <c r="AU1211" s="172" t="s">
        <v>173</v>
      </c>
      <c r="AV1211" s="172" t="s">
        <v>86</v>
      </c>
      <c r="AZ1211" s="172" t="s">
        <v>172</v>
      </c>
      <c r="BF1211" s="299">
        <f>IF(V1211="základní",N1211,0)</f>
        <v>0</v>
      </c>
      <c r="BG1211" s="299">
        <f>IF(V1211="snížená",N1211,0)</f>
        <v>0</v>
      </c>
      <c r="BH1211" s="299">
        <f>IF(V1211="zákl. přenesená",N1211,0)</f>
        <v>0</v>
      </c>
      <c r="BI1211" s="299">
        <f>IF(V1211="sníž. přenesená",N1211,0)</f>
        <v>0</v>
      </c>
      <c r="BJ1211" s="299">
        <f>IF(V1211="nulová",N1211,0)</f>
        <v>0</v>
      </c>
      <c r="BK1211" s="172" t="s">
        <v>81</v>
      </c>
      <c r="BL1211" s="299">
        <f>ROUND(L1211*K1211,2)</f>
        <v>0</v>
      </c>
      <c r="BM1211" s="172" t="s">
        <v>177</v>
      </c>
      <c r="BN1211" s="172" t="s">
        <v>1168</v>
      </c>
    </row>
    <row r="1212" spans="2:66" s="115" customFormat="1" ht="22.6" customHeight="1" x14ac:dyDescent="0.35">
      <c r="B1212" s="303"/>
      <c r="C1212" s="304"/>
      <c r="D1212" s="304"/>
      <c r="E1212" s="305" t="s">
        <v>5</v>
      </c>
      <c r="F1212" s="306" t="s">
        <v>235</v>
      </c>
      <c r="G1212" s="307"/>
      <c r="H1212" s="307"/>
      <c r="I1212" s="307"/>
      <c r="J1212" s="304"/>
      <c r="K1212" s="308" t="s">
        <v>5</v>
      </c>
      <c r="L1212" s="304"/>
      <c r="M1212" s="304"/>
      <c r="N1212" s="304"/>
      <c r="O1212" s="304"/>
      <c r="P1212" s="304"/>
      <c r="Q1212" s="304"/>
      <c r="S1212" s="309"/>
      <c r="U1212" s="310"/>
      <c r="V1212" s="304"/>
      <c r="W1212" s="304"/>
      <c r="X1212" s="304"/>
      <c r="Y1212" s="304"/>
      <c r="Z1212" s="304"/>
      <c r="AA1212" s="304"/>
      <c r="AB1212" s="311"/>
      <c r="AU1212" s="312" t="s">
        <v>180</v>
      </c>
      <c r="AV1212" s="312" t="s">
        <v>86</v>
      </c>
      <c r="AW1212" s="115" t="s">
        <v>81</v>
      </c>
      <c r="AX1212" s="115" t="s">
        <v>31</v>
      </c>
      <c r="AY1212" s="115" t="s">
        <v>74</v>
      </c>
      <c r="AZ1212" s="312" t="s">
        <v>172</v>
      </c>
    </row>
    <row r="1213" spans="2:66" s="116" customFormat="1" ht="31.6" customHeight="1" x14ac:dyDescent="0.35">
      <c r="B1213" s="315"/>
      <c r="C1213" s="316"/>
      <c r="D1213" s="316"/>
      <c r="E1213" s="317" t="s">
        <v>5</v>
      </c>
      <c r="F1213" s="318" t="s">
        <v>1169</v>
      </c>
      <c r="G1213" s="319"/>
      <c r="H1213" s="319"/>
      <c r="I1213" s="319"/>
      <c r="J1213" s="316"/>
      <c r="K1213" s="320">
        <v>8.75</v>
      </c>
      <c r="L1213" s="316"/>
      <c r="M1213" s="316"/>
      <c r="N1213" s="316"/>
      <c r="O1213" s="316"/>
      <c r="P1213" s="316"/>
      <c r="Q1213" s="316"/>
      <c r="S1213" s="321"/>
      <c r="U1213" s="322"/>
      <c r="V1213" s="316"/>
      <c r="W1213" s="316"/>
      <c r="X1213" s="316"/>
      <c r="Y1213" s="316"/>
      <c r="Z1213" s="316"/>
      <c r="AA1213" s="316"/>
      <c r="AB1213" s="323"/>
      <c r="AU1213" s="324" t="s">
        <v>180</v>
      </c>
      <c r="AV1213" s="324" t="s">
        <v>86</v>
      </c>
      <c r="AW1213" s="116" t="s">
        <v>86</v>
      </c>
      <c r="AX1213" s="116" t="s">
        <v>31</v>
      </c>
      <c r="AY1213" s="116" t="s">
        <v>81</v>
      </c>
      <c r="AZ1213" s="324" t="s">
        <v>172</v>
      </c>
    </row>
    <row r="1214" spans="2:66" s="112" customFormat="1" ht="31.6" customHeight="1" x14ac:dyDescent="0.35">
      <c r="B1214" s="187"/>
      <c r="C1214" s="288" t="s">
        <v>1170</v>
      </c>
      <c r="D1214" s="288" t="s">
        <v>173</v>
      </c>
      <c r="E1214" s="289" t="s">
        <v>1171</v>
      </c>
      <c r="F1214" s="290" t="s">
        <v>1172</v>
      </c>
      <c r="G1214" s="290"/>
      <c r="H1214" s="290"/>
      <c r="I1214" s="290"/>
      <c r="J1214" s="291" t="s">
        <v>193</v>
      </c>
      <c r="K1214" s="292">
        <v>13.68</v>
      </c>
      <c r="L1214" s="293"/>
      <c r="M1214" s="293"/>
      <c r="N1214" s="294">
        <f>ROUND(L1214*K1214,2)</f>
        <v>0</v>
      </c>
      <c r="O1214" s="294"/>
      <c r="P1214" s="294"/>
      <c r="Q1214" s="294"/>
      <c r="R1214" s="114" t="s">
        <v>2286</v>
      </c>
      <c r="S1214" s="192"/>
      <c r="U1214" s="295" t="s">
        <v>5</v>
      </c>
      <c r="V1214" s="300" t="s">
        <v>39</v>
      </c>
      <c r="W1214" s="301">
        <v>0.93</v>
      </c>
      <c r="X1214" s="301">
        <f>W1214*K1214</f>
        <v>12.7224</v>
      </c>
      <c r="Y1214" s="301">
        <v>0</v>
      </c>
      <c r="Z1214" s="301">
        <f>Y1214*K1214</f>
        <v>0</v>
      </c>
      <c r="AA1214" s="301">
        <v>6.5000000000000002E-2</v>
      </c>
      <c r="AB1214" s="302">
        <f>AA1214*K1214</f>
        <v>0.88919999999999999</v>
      </c>
      <c r="AS1214" s="172" t="s">
        <v>177</v>
      </c>
      <c r="AU1214" s="172" t="s">
        <v>173</v>
      </c>
      <c r="AV1214" s="172" t="s">
        <v>86</v>
      </c>
      <c r="AZ1214" s="172" t="s">
        <v>172</v>
      </c>
      <c r="BF1214" s="299">
        <f>IF(V1214="základní",N1214,0)</f>
        <v>0</v>
      </c>
      <c r="BG1214" s="299">
        <f>IF(V1214="snížená",N1214,0)</f>
        <v>0</v>
      </c>
      <c r="BH1214" s="299">
        <f>IF(V1214="zákl. přenesená",N1214,0)</f>
        <v>0</v>
      </c>
      <c r="BI1214" s="299">
        <f>IF(V1214="sníž. přenesená",N1214,0)</f>
        <v>0</v>
      </c>
      <c r="BJ1214" s="299">
        <f>IF(V1214="nulová",N1214,0)</f>
        <v>0</v>
      </c>
      <c r="BK1214" s="172" t="s">
        <v>81</v>
      </c>
      <c r="BL1214" s="299">
        <f>ROUND(L1214*K1214,2)</f>
        <v>0</v>
      </c>
      <c r="BM1214" s="172" t="s">
        <v>177</v>
      </c>
      <c r="BN1214" s="172" t="s">
        <v>1173</v>
      </c>
    </row>
    <row r="1215" spans="2:66" s="115" customFormat="1" ht="22.6" customHeight="1" x14ac:dyDescent="0.35">
      <c r="B1215" s="303"/>
      <c r="C1215" s="304"/>
      <c r="D1215" s="304"/>
      <c r="E1215" s="305" t="s">
        <v>5</v>
      </c>
      <c r="F1215" s="306" t="s">
        <v>235</v>
      </c>
      <c r="G1215" s="307"/>
      <c r="H1215" s="307"/>
      <c r="I1215" s="307"/>
      <c r="J1215" s="304"/>
      <c r="K1215" s="308" t="s">
        <v>5</v>
      </c>
      <c r="L1215" s="304"/>
      <c r="M1215" s="304"/>
      <c r="N1215" s="304"/>
      <c r="O1215" s="304"/>
      <c r="P1215" s="304"/>
      <c r="Q1215" s="304"/>
      <c r="S1215" s="309"/>
      <c r="U1215" s="310"/>
      <c r="V1215" s="304"/>
      <c r="W1215" s="304"/>
      <c r="X1215" s="304"/>
      <c r="Y1215" s="304"/>
      <c r="Z1215" s="304"/>
      <c r="AA1215" s="304"/>
      <c r="AB1215" s="311"/>
      <c r="AU1215" s="312" t="s">
        <v>180</v>
      </c>
      <c r="AV1215" s="312" t="s">
        <v>86</v>
      </c>
      <c r="AW1215" s="115" t="s">
        <v>81</v>
      </c>
      <c r="AX1215" s="115" t="s">
        <v>31</v>
      </c>
      <c r="AY1215" s="115" t="s">
        <v>74</v>
      </c>
      <c r="AZ1215" s="312" t="s">
        <v>172</v>
      </c>
    </row>
    <row r="1216" spans="2:66" s="116" customFormat="1" ht="22.6" customHeight="1" x14ac:dyDescent="0.35">
      <c r="B1216" s="315"/>
      <c r="C1216" s="316"/>
      <c r="D1216" s="316"/>
      <c r="E1216" s="317" t="s">
        <v>5</v>
      </c>
      <c r="F1216" s="318" t="s">
        <v>1174</v>
      </c>
      <c r="G1216" s="319"/>
      <c r="H1216" s="319"/>
      <c r="I1216" s="319"/>
      <c r="J1216" s="316"/>
      <c r="K1216" s="320">
        <v>7.08</v>
      </c>
      <c r="L1216" s="316"/>
      <c r="M1216" s="316"/>
      <c r="N1216" s="316"/>
      <c r="O1216" s="316"/>
      <c r="P1216" s="316"/>
      <c r="Q1216" s="316"/>
      <c r="S1216" s="321"/>
      <c r="U1216" s="322"/>
      <c r="V1216" s="316"/>
      <c r="W1216" s="316"/>
      <c r="X1216" s="316"/>
      <c r="Y1216" s="316"/>
      <c r="Z1216" s="316"/>
      <c r="AA1216" s="316"/>
      <c r="AB1216" s="323"/>
      <c r="AU1216" s="324" t="s">
        <v>180</v>
      </c>
      <c r="AV1216" s="324" t="s">
        <v>86</v>
      </c>
      <c r="AW1216" s="116" t="s">
        <v>86</v>
      </c>
      <c r="AX1216" s="116" t="s">
        <v>31</v>
      </c>
      <c r="AY1216" s="116" t="s">
        <v>74</v>
      </c>
      <c r="AZ1216" s="324" t="s">
        <v>172</v>
      </c>
    </row>
    <row r="1217" spans="2:66" s="115" customFormat="1" ht="22.6" customHeight="1" x14ac:dyDescent="0.35">
      <c r="B1217" s="303"/>
      <c r="C1217" s="304"/>
      <c r="D1217" s="304"/>
      <c r="E1217" s="305" t="s">
        <v>5</v>
      </c>
      <c r="F1217" s="313" t="s">
        <v>307</v>
      </c>
      <c r="G1217" s="314"/>
      <c r="H1217" s="314"/>
      <c r="I1217" s="314"/>
      <c r="J1217" s="304"/>
      <c r="K1217" s="308" t="s">
        <v>5</v>
      </c>
      <c r="L1217" s="304"/>
      <c r="M1217" s="304"/>
      <c r="N1217" s="304"/>
      <c r="O1217" s="304"/>
      <c r="P1217" s="304"/>
      <c r="Q1217" s="304"/>
      <c r="S1217" s="309"/>
      <c r="U1217" s="310"/>
      <c r="V1217" s="304"/>
      <c r="W1217" s="304"/>
      <c r="X1217" s="304"/>
      <c r="Y1217" s="304"/>
      <c r="Z1217" s="304"/>
      <c r="AA1217" s="304"/>
      <c r="AB1217" s="311"/>
      <c r="AU1217" s="312" t="s">
        <v>180</v>
      </c>
      <c r="AV1217" s="312" t="s">
        <v>86</v>
      </c>
      <c r="AW1217" s="115" t="s">
        <v>81</v>
      </c>
      <c r="AX1217" s="115" t="s">
        <v>31</v>
      </c>
      <c r="AY1217" s="115" t="s">
        <v>74</v>
      </c>
      <c r="AZ1217" s="312" t="s">
        <v>172</v>
      </c>
    </row>
    <row r="1218" spans="2:66" s="116" customFormat="1" ht="22.6" customHeight="1" x14ac:dyDescent="0.35">
      <c r="B1218" s="315"/>
      <c r="C1218" s="316"/>
      <c r="D1218" s="316"/>
      <c r="E1218" s="317" t="s">
        <v>5</v>
      </c>
      <c r="F1218" s="318" t="s">
        <v>1175</v>
      </c>
      <c r="G1218" s="319"/>
      <c r="H1218" s="319"/>
      <c r="I1218" s="319"/>
      <c r="J1218" s="316"/>
      <c r="K1218" s="320">
        <v>6.6</v>
      </c>
      <c r="L1218" s="316"/>
      <c r="M1218" s="316"/>
      <c r="N1218" s="316"/>
      <c r="O1218" s="316"/>
      <c r="P1218" s="316"/>
      <c r="Q1218" s="316"/>
      <c r="S1218" s="321"/>
      <c r="U1218" s="322"/>
      <c r="V1218" s="316"/>
      <c r="W1218" s="316"/>
      <c r="X1218" s="316"/>
      <c r="Y1218" s="316"/>
      <c r="Z1218" s="316"/>
      <c r="AA1218" s="316"/>
      <c r="AB1218" s="323"/>
      <c r="AU1218" s="324" t="s">
        <v>180</v>
      </c>
      <c r="AV1218" s="324" t="s">
        <v>86</v>
      </c>
      <c r="AW1218" s="116" t="s">
        <v>86</v>
      </c>
      <c r="AX1218" s="116" t="s">
        <v>31</v>
      </c>
      <c r="AY1218" s="116" t="s">
        <v>74</v>
      </c>
      <c r="AZ1218" s="324" t="s">
        <v>172</v>
      </c>
    </row>
    <row r="1219" spans="2:66" s="117" customFormat="1" ht="22.6" customHeight="1" x14ac:dyDescent="0.35">
      <c r="B1219" s="325"/>
      <c r="C1219" s="326"/>
      <c r="D1219" s="326"/>
      <c r="E1219" s="327" t="s">
        <v>5</v>
      </c>
      <c r="F1219" s="328" t="s">
        <v>189</v>
      </c>
      <c r="G1219" s="329"/>
      <c r="H1219" s="329"/>
      <c r="I1219" s="329"/>
      <c r="J1219" s="326"/>
      <c r="K1219" s="330">
        <v>13.68</v>
      </c>
      <c r="L1219" s="326"/>
      <c r="M1219" s="326"/>
      <c r="N1219" s="326"/>
      <c r="O1219" s="326"/>
      <c r="P1219" s="326"/>
      <c r="Q1219" s="326"/>
      <c r="S1219" s="331"/>
      <c r="U1219" s="332"/>
      <c r="V1219" s="326"/>
      <c r="W1219" s="326"/>
      <c r="X1219" s="326"/>
      <c r="Y1219" s="326"/>
      <c r="Z1219" s="326"/>
      <c r="AA1219" s="326"/>
      <c r="AB1219" s="333"/>
      <c r="AU1219" s="334" t="s">
        <v>180</v>
      </c>
      <c r="AV1219" s="334" t="s">
        <v>86</v>
      </c>
      <c r="AW1219" s="117" t="s">
        <v>177</v>
      </c>
      <c r="AX1219" s="117" t="s">
        <v>31</v>
      </c>
      <c r="AY1219" s="117" t="s">
        <v>81</v>
      </c>
      <c r="AZ1219" s="334" t="s">
        <v>172</v>
      </c>
    </row>
    <row r="1220" spans="2:66" s="112" customFormat="1" ht="31.6" customHeight="1" x14ac:dyDescent="0.35">
      <c r="B1220" s="187"/>
      <c r="C1220" s="288" t="s">
        <v>1176</v>
      </c>
      <c r="D1220" s="288" t="s">
        <v>173</v>
      </c>
      <c r="E1220" s="289" t="s">
        <v>1177</v>
      </c>
      <c r="F1220" s="290" t="s">
        <v>1178</v>
      </c>
      <c r="G1220" s="290"/>
      <c r="H1220" s="290"/>
      <c r="I1220" s="290"/>
      <c r="J1220" s="291" t="s">
        <v>193</v>
      </c>
      <c r="K1220" s="292">
        <v>3.65</v>
      </c>
      <c r="L1220" s="293"/>
      <c r="M1220" s="293"/>
      <c r="N1220" s="294">
        <f>ROUND(L1220*K1220,2)</f>
        <v>0</v>
      </c>
      <c r="O1220" s="294"/>
      <c r="P1220" s="294"/>
      <c r="Q1220" s="294"/>
      <c r="R1220" s="114" t="s">
        <v>2286</v>
      </c>
      <c r="S1220" s="192"/>
      <c r="U1220" s="295" t="s">
        <v>5</v>
      </c>
      <c r="V1220" s="300" t="s">
        <v>39</v>
      </c>
      <c r="W1220" s="301">
        <v>0.76</v>
      </c>
      <c r="X1220" s="301">
        <f>W1220*K1220</f>
        <v>2.774</v>
      </c>
      <c r="Y1220" s="301">
        <v>0</v>
      </c>
      <c r="Z1220" s="301">
        <f>Y1220*K1220</f>
        <v>0</v>
      </c>
      <c r="AA1220" s="301">
        <v>2.1999999999999999E-2</v>
      </c>
      <c r="AB1220" s="302">
        <f>AA1220*K1220</f>
        <v>8.0299999999999996E-2</v>
      </c>
      <c r="AS1220" s="172" t="s">
        <v>177</v>
      </c>
      <c r="AU1220" s="172" t="s">
        <v>173</v>
      </c>
      <c r="AV1220" s="172" t="s">
        <v>86</v>
      </c>
      <c r="AZ1220" s="172" t="s">
        <v>172</v>
      </c>
      <c r="BF1220" s="299">
        <f>IF(V1220="základní",N1220,0)</f>
        <v>0</v>
      </c>
      <c r="BG1220" s="299">
        <f>IF(V1220="snížená",N1220,0)</f>
        <v>0</v>
      </c>
      <c r="BH1220" s="299">
        <f>IF(V1220="zákl. přenesená",N1220,0)</f>
        <v>0</v>
      </c>
      <c r="BI1220" s="299">
        <f>IF(V1220="sníž. přenesená",N1220,0)</f>
        <v>0</v>
      </c>
      <c r="BJ1220" s="299">
        <f>IF(V1220="nulová",N1220,0)</f>
        <v>0</v>
      </c>
      <c r="BK1220" s="172" t="s">
        <v>81</v>
      </c>
      <c r="BL1220" s="299">
        <f>ROUND(L1220*K1220,2)</f>
        <v>0</v>
      </c>
      <c r="BM1220" s="172" t="s">
        <v>177</v>
      </c>
      <c r="BN1220" s="172" t="s">
        <v>1179</v>
      </c>
    </row>
    <row r="1221" spans="2:66" s="115" customFormat="1" ht="22.6" customHeight="1" x14ac:dyDescent="0.35">
      <c r="B1221" s="303"/>
      <c r="C1221" s="304"/>
      <c r="D1221" s="304"/>
      <c r="E1221" s="305" t="s">
        <v>5</v>
      </c>
      <c r="F1221" s="306" t="s">
        <v>235</v>
      </c>
      <c r="G1221" s="307"/>
      <c r="H1221" s="307"/>
      <c r="I1221" s="307"/>
      <c r="J1221" s="304"/>
      <c r="K1221" s="308" t="s">
        <v>5</v>
      </c>
      <c r="L1221" s="304"/>
      <c r="M1221" s="304"/>
      <c r="N1221" s="304"/>
      <c r="O1221" s="304"/>
      <c r="P1221" s="304"/>
      <c r="Q1221" s="304"/>
      <c r="S1221" s="309"/>
      <c r="U1221" s="310"/>
      <c r="V1221" s="304"/>
      <c r="W1221" s="304"/>
      <c r="X1221" s="304"/>
      <c r="Y1221" s="304"/>
      <c r="Z1221" s="304"/>
      <c r="AA1221" s="304"/>
      <c r="AB1221" s="311"/>
      <c r="AU1221" s="312" t="s">
        <v>180</v>
      </c>
      <c r="AV1221" s="312" t="s">
        <v>86</v>
      </c>
      <c r="AW1221" s="115" t="s">
        <v>81</v>
      </c>
      <c r="AX1221" s="115" t="s">
        <v>31</v>
      </c>
      <c r="AY1221" s="115" t="s">
        <v>74</v>
      </c>
      <c r="AZ1221" s="312" t="s">
        <v>172</v>
      </c>
    </row>
    <row r="1222" spans="2:66" s="115" customFormat="1" ht="22.6" customHeight="1" x14ac:dyDescent="0.35">
      <c r="B1222" s="303"/>
      <c r="C1222" s="304"/>
      <c r="D1222" s="304"/>
      <c r="E1222" s="305" t="s">
        <v>5</v>
      </c>
      <c r="F1222" s="313" t="s">
        <v>935</v>
      </c>
      <c r="G1222" s="314"/>
      <c r="H1222" s="314"/>
      <c r="I1222" s="314"/>
      <c r="J1222" s="304"/>
      <c r="K1222" s="308" t="s">
        <v>5</v>
      </c>
      <c r="L1222" s="304"/>
      <c r="M1222" s="304"/>
      <c r="N1222" s="304"/>
      <c r="O1222" s="304"/>
      <c r="P1222" s="304"/>
      <c r="Q1222" s="304"/>
      <c r="S1222" s="309"/>
      <c r="U1222" s="310"/>
      <c r="V1222" s="304"/>
      <c r="W1222" s="304"/>
      <c r="X1222" s="304"/>
      <c r="Y1222" s="304"/>
      <c r="Z1222" s="304"/>
      <c r="AA1222" s="304"/>
      <c r="AB1222" s="311"/>
      <c r="AU1222" s="312" t="s">
        <v>180</v>
      </c>
      <c r="AV1222" s="312" t="s">
        <v>86</v>
      </c>
      <c r="AW1222" s="115" t="s">
        <v>81</v>
      </c>
      <c r="AX1222" s="115" t="s">
        <v>31</v>
      </c>
      <c r="AY1222" s="115" t="s">
        <v>74</v>
      </c>
      <c r="AZ1222" s="312" t="s">
        <v>172</v>
      </c>
    </row>
    <row r="1223" spans="2:66" s="115" customFormat="1" ht="22.6" customHeight="1" x14ac:dyDescent="0.35">
      <c r="B1223" s="303"/>
      <c r="C1223" s="304"/>
      <c r="D1223" s="304"/>
      <c r="E1223" s="305" t="s">
        <v>5</v>
      </c>
      <c r="F1223" s="313" t="s">
        <v>936</v>
      </c>
      <c r="G1223" s="314"/>
      <c r="H1223" s="314"/>
      <c r="I1223" s="314"/>
      <c r="J1223" s="304"/>
      <c r="K1223" s="308" t="s">
        <v>5</v>
      </c>
      <c r="L1223" s="304"/>
      <c r="M1223" s="304"/>
      <c r="N1223" s="304"/>
      <c r="O1223" s="304"/>
      <c r="P1223" s="304"/>
      <c r="Q1223" s="304"/>
      <c r="S1223" s="309"/>
      <c r="U1223" s="310"/>
      <c r="V1223" s="304"/>
      <c r="W1223" s="304"/>
      <c r="X1223" s="304"/>
      <c r="Y1223" s="304"/>
      <c r="Z1223" s="304"/>
      <c r="AA1223" s="304"/>
      <c r="AB1223" s="311"/>
      <c r="AU1223" s="312" t="s">
        <v>180</v>
      </c>
      <c r="AV1223" s="312" t="s">
        <v>86</v>
      </c>
      <c r="AW1223" s="115" t="s">
        <v>81</v>
      </c>
      <c r="AX1223" s="115" t="s">
        <v>31</v>
      </c>
      <c r="AY1223" s="115" t="s">
        <v>74</v>
      </c>
      <c r="AZ1223" s="312" t="s">
        <v>172</v>
      </c>
    </row>
    <row r="1224" spans="2:66" s="116" customFormat="1" ht="22.6" customHeight="1" x14ac:dyDescent="0.35">
      <c r="B1224" s="315"/>
      <c r="C1224" s="316"/>
      <c r="D1224" s="316"/>
      <c r="E1224" s="317" t="s">
        <v>5</v>
      </c>
      <c r="F1224" s="318" t="s">
        <v>1180</v>
      </c>
      <c r="G1224" s="319"/>
      <c r="H1224" s="319"/>
      <c r="I1224" s="319"/>
      <c r="J1224" s="316"/>
      <c r="K1224" s="320">
        <v>3.65</v>
      </c>
      <c r="L1224" s="316"/>
      <c r="M1224" s="316"/>
      <c r="N1224" s="316"/>
      <c r="O1224" s="316"/>
      <c r="P1224" s="316"/>
      <c r="Q1224" s="316"/>
      <c r="S1224" s="321"/>
      <c r="U1224" s="322"/>
      <c r="V1224" s="316"/>
      <c r="W1224" s="316"/>
      <c r="X1224" s="316"/>
      <c r="Y1224" s="316"/>
      <c r="Z1224" s="316"/>
      <c r="AA1224" s="316"/>
      <c r="AB1224" s="323"/>
      <c r="AU1224" s="324" t="s">
        <v>180</v>
      </c>
      <c r="AV1224" s="324" t="s">
        <v>86</v>
      </c>
      <c r="AW1224" s="116" t="s">
        <v>86</v>
      </c>
      <c r="AX1224" s="116" t="s">
        <v>31</v>
      </c>
      <c r="AY1224" s="116" t="s">
        <v>81</v>
      </c>
      <c r="AZ1224" s="324" t="s">
        <v>172</v>
      </c>
    </row>
    <row r="1225" spans="2:66" s="112" customFormat="1" ht="31.6" customHeight="1" x14ac:dyDescent="0.35">
      <c r="B1225" s="187"/>
      <c r="C1225" s="288" t="s">
        <v>1181</v>
      </c>
      <c r="D1225" s="288" t="s">
        <v>173</v>
      </c>
      <c r="E1225" s="289" t="s">
        <v>1182</v>
      </c>
      <c r="F1225" s="290" t="s">
        <v>1183</v>
      </c>
      <c r="G1225" s="290"/>
      <c r="H1225" s="290"/>
      <c r="I1225" s="290"/>
      <c r="J1225" s="291" t="s">
        <v>193</v>
      </c>
      <c r="K1225" s="292">
        <v>26.074000000000002</v>
      </c>
      <c r="L1225" s="293"/>
      <c r="M1225" s="293"/>
      <c r="N1225" s="294">
        <f>ROUND(L1225*K1225,2)</f>
        <v>0</v>
      </c>
      <c r="O1225" s="294"/>
      <c r="P1225" s="294"/>
      <c r="Q1225" s="294"/>
      <c r="R1225" s="114" t="s">
        <v>2286</v>
      </c>
      <c r="S1225" s="192"/>
      <c r="U1225" s="295" t="s">
        <v>5</v>
      </c>
      <c r="V1225" s="300" t="s">
        <v>39</v>
      </c>
      <c r="W1225" s="301">
        <v>0.92900000000000005</v>
      </c>
      <c r="X1225" s="301">
        <f>W1225*K1225</f>
        <v>24.222746000000004</v>
      </c>
      <c r="Y1225" s="301">
        <v>0</v>
      </c>
      <c r="Z1225" s="301">
        <f>Y1225*K1225</f>
        <v>0</v>
      </c>
      <c r="AA1225" s="301">
        <v>3.3000000000000002E-2</v>
      </c>
      <c r="AB1225" s="302">
        <f>AA1225*K1225</f>
        <v>0.86044200000000004</v>
      </c>
      <c r="AS1225" s="172" t="s">
        <v>177</v>
      </c>
      <c r="AU1225" s="172" t="s">
        <v>173</v>
      </c>
      <c r="AV1225" s="172" t="s">
        <v>86</v>
      </c>
      <c r="AZ1225" s="172" t="s">
        <v>172</v>
      </c>
      <c r="BF1225" s="299">
        <f>IF(V1225="základní",N1225,0)</f>
        <v>0</v>
      </c>
      <c r="BG1225" s="299">
        <f>IF(V1225="snížená",N1225,0)</f>
        <v>0</v>
      </c>
      <c r="BH1225" s="299">
        <f>IF(V1225="zákl. přenesená",N1225,0)</f>
        <v>0</v>
      </c>
      <c r="BI1225" s="299">
        <f>IF(V1225="sníž. přenesená",N1225,0)</f>
        <v>0</v>
      </c>
      <c r="BJ1225" s="299">
        <f>IF(V1225="nulová",N1225,0)</f>
        <v>0</v>
      </c>
      <c r="BK1225" s="172" t="s">
        <v>81</v>
      </c>
      <c r="BL1225" s="299">
        <f>ROUND(L1225*K1225,2)</f>
        <v>0</v>
      </c>
      <c r="BM1225" s="172" t="s">
        <v>177</v>
      </c>
      <c r="BN1225" s="172" t="s">
        <v>1184</v>
      </c>
    </row>
    <row r="1226" spans="2:66" s="115" customFormat="1" ht="22.6" customHeight="1" x14ac:dyDescent="0.35">
      <c r="B1226" s="303"/>
      <c r="C1226" s="304"/>
      <c r="D1226" s="304"/>
      <c r="E1226" s="305" t="s">
        <v>5</v>
      </c>
      <c r="F1226" s="306" t="s">
        <v>235</v>
      </c>
      <c r="G1226" s="307"/>
      <c r="H1226" s="307"/>
      <c r="I1226" s="307"/>
      <c r="J1226" s="304"/>
      <c r="K1226" s="308" t="s">
        <v>5</v>
      </c>
      <c r="L1226" s="304"/>
      <c r="M1226" s="304"/>
      <c r="N1226" s="304"/>
      <c r="O1226" s="304"/>
      <c r="P1226" s="304"/>
      <c r="Q1226" s="304"/>
      <c r="S1226" s="309"/>
      <c r="U1226" s="310"/>
      <c r="V1226" s="304"/>
      <c r="W1226" s="304"/>
      <c r="X1226" s="304"/>
      <c r="Y1226" s="304"/>
      <c r="Z1226" s="304"/>
      <c r="AA1226" s="304"/>
      <c r="AB1226" s="311"/>
      <c r="AU1226" s="312" t="s">
        <v>180</v>
      </c>
      <c r="AV1226" s="312" t="s">
        <v>86</v>
      </c>
      <c r="AW1226" s="115" t="s">
        <v>81</v>
      </c>
      <c r="AX1226" s="115" t="s">
        <v>31</v>
      </c>
      <c r="AY1226" s="115" t="s">
        <v>74</v>
      </c>
      <c r="AZ1226" s="312" t="s">
        <v>172</v>
      </c>
    </row>
    <row r="1227" spans="2:66" s="115" customFormat="1" ht="22.6" customHeight="1" x14ac:dyDescent="0.35">
      <c r="B1227" s="303"/>
      <c r="C1227" s="304"/>
      <c r="D1227" s="304"/>
      <c r="E1227" s="305" t="s">
        <v>5</v>
      </c>
      <c r="F1227" s="313" t="s">
        <v>935</v>
      </c>
      <c r="G1227" s="314"/>
      <c r="H1227" s="314"/>
      <c r="I1227" s="314"/>
      <c r="J1227" s="304"/>
      <c r="K1227" s="308" t="s">
        <v>5</v>
      </c>
      <c r="L1227" s="304"/>
      <c r="M1227" s="304"/>
      <c r="N1227" s="304"/>
      <c r="O1227" s="304"/>
      <c r="P1227" s="304"/>
      <c r="Q1227" s="304"/>
      <c r="S1227" s="309"/>
      <c r="U1227" s="310"/>
      <c r="V1227" s="304"/>
      <c r="W1227" s="304"/>
      <c r="X1227" s="304"/>
      <c r="Y1227" s="304"/>
      <c r="Z1227" s="304"/>
      <c r="AA1227" s="304"/>
      <c r="AB1227" s="311"/>
      <c r="AU1227" s="312" t="s">
        <v>180</v>
      </c>
      <c r="AV1227" s="312" t="s">
        <v>86</v>
      </c>
      <c r="AW1227" s="115" t="s">
        <v>81</v>
      </c>
      <c r="AX1227" s="115" t="s">
        <v>31</v>
      </c>
      <c r="AY1227" s="115" t="s">
        <v>74</v>
      </c>
      <c r="AZ1227" s="312" t="s">
        <v>172</v>
      </c>
    </row>
    <row r="1228" spans="2:66" s="115" customFormat="1" ht="22.6" customHeight="1" x14ac:dyDescent="0.35">
      <c r="B1228" s="303"/>
      <c r="C1228" s="304"/>
      <c r="D1228" s="304"/>
      <c r="E1228" s="305" t="s">
        <v>5</v>
      </c>
      <c r="F1228" s="313" t="s">
        <v>936</v>
      </c>
      <c r="G1228" s="314"/>
      <c r="H1228" s="314"/>
      <c r="I1228" s="314"/>
      <c r="J1228" s="304"/>
      <c r="K1228" s="308" t="s">
        <v>5</v>
      </c>
      <c r="L1228" s="304"/>
      <c r="M1228" s="304"/>
      <c r="N1228" s="304"/>
      <c r="O1228" s="304"/>
      <c r="P1228" s="304"/>
      <c r="Q1228" s="304"/>
      <c r="S1228" s="309"/>
      <c r="U1228" s="310"/>
      <c r="V1228" s="304"/>
      <c r="W1228" s="304"/>
      <c r="X1228" s="304"/>
      <c r="Y1228" s="304"/>
      <c r="Z1228" s="304"/>
      <c r="AA1228" s="304"/>
      <c r="AB1228" s="311"/>
      <c r="AU1228" s="312" t="s">
        <v>180</v>
      </c>
      <c r="AV1228" s="312" t="s">
        <v>86</v>
      </c>
      <c r="AW1228" s="115" t="s">
        <v>81</v>
      </c>
      <c r="AX1228" s="115" t="s">
        <v>31</v>
      </c>
      <c r="AY1228" s="115" t="s">
        <v>74</v>
      </c>
      <c r="AZ1228" s="312" t="s">
        <v>172</v>
      </c>
    </row>
    <row r="1229" spans="2:66" s="116" customFormat="1" ht="31.6" customHeight="1" x14ac:dyDescent="0.35">
      <c r="B1229" s="315"/>
      <c r="C1229" s="316"/>
      <c r="D1229" s="316"/>
      <c r="E1229" s="317" t="s">
        <v>5</v>
      </c>
      <c r="F1229" s="318" t="s">
        <v>1185</v>
      </c>
      <c r="G1229" s="319"/>
      <c r="H1229" s="319"/>
      <c r="I1229" s="319"/>
      <c r="J1229" s="316"/>
      <c r="K1229" s="320">
        <v>13.349</v>
      </c>
      <c r="L1229" s="316"/>
      <c r="M1229" s="316"/>
      <c r="N1229" s="316"/>
      <c r="O1229" s="316"/>
      <c r="P1229" s="316"/>
      <c r="Q1229" s="316"/>
      <c r="S1229" s="321"/>
      <c r="U1229" s="322"/>
      <c r="V1229" s="316"/>
      <c r="W1229" s="316"/>
      <c r="X1229" s="316"/>
      <c r="Y1229" s="316"/>
      <c r="Z1229" s="316"/>
      <c r="AA1229" s="316"/>
      <c r="AB1229" s="323"/>
      <c r="AU1229" s="324" t="s">
        <v>180</v>
      </c>
      <c r="AV1229" s="324" t="s">
        <v>86</v>
      </c>
      <c r="AW1229" s="116" t="s">
        <v>86</v>
      </c>
      <c r="AX1229" s="116" t="s">
        <v>31</v>
      </c>
      <c r="AY1229" s="116" t="s">
        <v>74</v>
      </c>
      <c r="AZ1229" s="324" t="s">
        <v>172</v>
      </c>
    </row>
    <row r="1230" spans="2:66" s="116" customFormat="1" ht="22.6" customHeight="1" x14ac:dyDescent="0.35">
      <c r="B1230" s="315"/>
      <c r="C1230" s="316"/>
      <c r="D1230" s="316"/>
      <c r="E1230" s="317" t="s">
        <v>5</v>
      </c>
      <c r="F1230" s="318" t="s">
        <v>1186</v>
      </c>
      <c r="G1230" s="319"/>
      <c r="H1230" s="319"/>
      <c r="I1230" s="319"/>
      <c r="J1230" s="316"/>
      <c r="K1230" s="320">
        <v>12.725</v>
      </c>
      <c r="L1230" s="316"/>
      <c r="M1230" s="316"/>
      <c r="N1230" s="316"/>
      <c r="O1230" s="316"/>
      <c r="P1230" s="316"/>
      <c r="Q1230" s="316"/>
      <c r="S1230" s="321"/>
      <c r="U1230" s="322"/>
      <c r="V1230" s="316"/>
      <c r="W1230" s="316"/>
      <c r="X1230" s="316"/>
      <c r="Y1230" s="316"/>
      <c r="Z1230" s="316"/>
      <c r="AA1230" s="316"/>
      <c r="AB1230" s="323"/>
      <c r="AU1230" s="324" t="s">
        <v>180</v>
      </c>
      <c r="AV1230" s="324" t="s">
        <v>86</v>
      </c>
      <c r="AW1230" s="116" t="s">
        <v>86</v>
      </c>
      <c r="AX1230" s="116" t="s">
        <v>31</v>
      </c>
      <c r="AY1230" s="116" t="s">
        <v>74</v>
      </c>
      <c r="AZ1230" s="324" t="s">
        <v>172</v>
      </c>
    </row>
    <row r="1231" spans="2:66" s="117" customFormat="1" ht="22.6" customHeight="1" x14ac:dyDescent="0.35">
      <c r="B1231" s="325"/>
      <c r="C1231" s="326"/>
      <c r="D1231" s="326"/>
      <c r="E1231" s="327" t="s">
        <v>5</v>
      </c>
      <c r="F1231" s="328" t="s">
        <v>189</v>
      </c>
      <c r="G1231" s="329"/>
      <c r="H1231" s="329"/>
      <c r="I1231" s="329"/>
      <c r="J1231" s="326"/>
      <c r="K1231" s="330">
        <v>26.074000000000002</v>
      </c>
      <c r="L1231" s="326"/>
      <c r="M1231" s="326"/>
      <c r="N1231" s="326"/>
      <c r="O1231" s="326"/>
      <c r="P1231" s="326"/>
      <c r="Q1231" s="326"/>
      <c r="S1231" s="331"/>
      <c r="U1231" s="332"/>
      <c r="V1231" s="326"/>
      <c r="W1231" s="326"/>
      <c r="X1231" s="326"/>
      <c r="Y1231" s="326"/>
      <c r="Z1231" s="326"/>
      <c r="AA1231" s="326"/>
      <c r="AB1231" s="333"/>
      <c r="AU1231" s="334" t="s">
        <v>180</v>
      </c>
      <c r="AV1231" s="334" t="s">
        <v>86</v>
      </c>
      <c r="AW1231" s="117" t="s">
        <v>177</v>
      </c>
      <c r="AX1231" s="117" t="s">
        <v>31</v>
      </c>
      <c r="AY1231" s="117" t="s">
        <v>81</v>
      </c>
      <c r="AZ1231" s="334" t="s">
        <v>172</v>
      </c>
    </row>
    <row r="1232" spans="2:66" s="112" customFormat="1" ht="31.6" customHeight="1" x14ac:dyDescent="0.35">
      <c r="B1232" s="187"/>
      <c r="C1232" s="288" t="s">
        <v>1187</v>
      </c>
      <c r="D1232" s="288" t="s">
        <v>173</v>
      </c>
      <c r="E1232" s="289" t="s">
        <v>1188</v>
      </c>
      <c r="F1232" s="290" t="s">
        <v>1189</v>
      </c>
      <c r="G1232" s="290"/>
      <c r="H1232" s="290"/>
      <c r="I1232" s="290"/>
      <c r="J1232" s="291" t="s">
        <v>193</v>
      </c>
      <c r="K1232" s="292">
        <v>9.6199999999999992</v>
      </c>
      <c r="L1232" s="293"/>
      <c r="M1232" s="293"/>
      <c r="N1232" s="294">
        <f>ROUND(L1232*K1232,2)</f>
        <v>0</v>
      </c>
      <c r="O1232" s="294"/>
      <c r="P1232" s="294"/>
      <c r="Q1232" s="294"/>
      <c r="R1232" s="114" t="s">
        <v>2286</v>
      </c>
      <c r="S1232" s="192"/>
      <c r="U1232" s="295" t="s">
        <v>5</v>
      </c>
      <c r="V1232" s="300" t="s">
        <v>39</v>
      </c>
      <c r="W1232" s="301">
        <v>0.59199999999999997</v>
      </c>
      <c r="X1232" s="301">
        <f>W1232*K1232</f>
        <v>5.6950399999999997</v>
      </c>
      <c r="Y1232" s="301">
        <v>1.804E-2</v>
      </c>
      <c r="Z1232" s="301">
        <f>Y1232*K1232</f>
        <v>0.1735448</v>
      </c>
      <c r="AA1232" s="301">
        <v>0</v>
      </c>
      <c r="AB1232" s="302">
        <f>AA1232*K1232</f>
        <v>0</v>
      </c>
      <c r="AS1232" s="172" t="s">
        <v>177</v>
      </c>
      <c r="AU1232" s="172" t="s">
        <v>173</v>
      </c>
      <c r="AV1232" s="172" t="s">
        <v>86</v>
      </c>
      <c r="AZ1232" s="172" t="s">
        <v>172</v>
      </c>
      <c r="BF1232" s="299">
        <f>IF(V1232="základní",N1232,0)</f>
        <v>0</v>
      </c>
      <c r="BG1232" s="299">
        <f>IF(V1232="snížená",N1232,0)</f>
        <v>0</v>
      </c>
      <c r="BH1232" s="299">
        <f>IF(V1232="zákl. přenesená",N1232,0)</f>
        <v>0</v>
      </c>
      <c r="BI1232" s="299">
        <f>IF(V1232="sníž. přenesená",N1232,0)</f>
        <v>0</v>
      </c>
      <c r="BJ1232" s="299">
        <f>IF(V1232="nulová",N1232,0)</f>
        <v>0</v>
      </c>
      <c r="BK1232" s="172" t="s">
        <v>81</v>
      </c>
      <c r="BL1232" s="299">
        <f>ROUND(L1232*K1232,2)</f>
        <v>0</v>
      </c>
      <c r="BM1232" s="172" t="s">
        <v>177</v>
      </c>
      <c r="BN1232" s="172" t="s">
        <v>1190</v>
      </c>
    </row>
    <row r="1233" spans="2:66" s="115" customFormat="1" ht="22.6" customHeight="1" x14ac:dyDescent="0.35">
      <c r="B1233" s="303"/>
      <c r="C1233" s="304"/>
      <c r="D1233" s="304"/>
      <c r="E1233" s="305" t="s">
        <v>5</v>
      </c>
      <c r="F1233" s="306" t="s">
        <v>235</v>
      </c>
      <c r="G1233" s="307"/>
      <c r="H1233" s="307"/>
      <c r="I1233" s="307"/>
      <c r="J1233" s="304"/>
      <c r="K1233" s="308" t="s">
        <v>5</v>
      </c>
      <c r="L1233" s="304"/>
      <c r="M1233" s="304"/>
      <c r="N1233" s="304"/>
      <c r="O1233" s="304"/>
      <c r="P1233" s="304"/>
      <c r="Q1233" s="304"/>
      <c r="S1233" s="309"/>
      <c r="U1233" s="310"/>
      <c r="V1233" s="304"/>
      <c r="W1233" s="304"/>
      <c r="X1233" s="304"/>
      <c r="Y1233" s="304"/>
      <c r="Z1233" s="304"/>
      <c r="AA1233" s="304"/>
      <c r="AB1233" s="311"/>
      <c r="AU1233" s="312" t="s">
        <v>180</v>
      </c>
      <c r="AV1233" s="312" t="s">
        <v>86</v>
      </c>
      <c r="AW1233" s="115" t="s">
        <v>81</v>
      </c>
      <c r="AX1233" s="115" t="s">
        <v>31</v>
      </c>
      <c r="AY1233" s="115" t="s">
        <v>74</v>
      </c>
      <c r="AZ1233" s="312" t="s">
        <v>172</v>
      </c>
    </row>
    <row r="1234" spans="2:66" s="116" customFormat="1" ht="22.6" customHeight="1" x14ac:dyDescent="0.35">
      <c r="B1234" s="315"/>
      <c r="C1234" s="316"/>
      <c r="D1234" s="316"/>
      <c r="E1234" s="317" t="s">
        <v>5</v>
      </c>
      <c r="F1234" s="318" t="s">
        <v>1191</v>
      </c>
      <c r="G1234" s="319"/>
      <c r="H1234" s="319"/>
      <c r="I1234" s="319"/>
      <c r="J1234" s="316"/>
      <c r="K1234" s="320">
        <v>9.6199999999999992</v>
      </c>
      <c r="L1234" s="316"/>
      <c r="M1234" s="316"/>
      <c r="N1234" s="316"/>
      <c r="O1234" s="316"/>
      <c r="P1234" s="316"/>
      <c r="Q1234" s="316"/>
      <c r="S1234" s="321"/>
      <c r="U1234" s="322"/>
      <c r="V1234" s="316"/>
      <c r="W1234" s="316"/>
      <c r="X1234" s="316"/>
      <c r="Y1234" s="316"/>
      <c r="Z1234" s="316"/>
      <c r="AA1234" s="316"/>
      <c r="AB1234" s="323"/>
      <c r="AU1234" s="324" t="s">
        <v>180</v>
      </c>
      <c r="AV1234" s="324" t="s">
        <v>86</v>
      </c>
      <c r="AW1234" s="116" t="s">
        <v>86</v>
      </c>
      <c r="AX1234" s="116" t="s">
        <v>31</v>
      </c>
      <c r="AY1234" s="116" t="s">
        <v>81</v>
      </c>
      <c r="AZ1234" s="324" t="s">
        <v>172</v>
      </c>
    </row>
    <row r="1235" spans="2:66" s="112" customFormat="1" ht="22.6" customHeight="1" x14ac:dyDescent="0.35">
      <c r="B1235" s="187"/>
      <c r="C1235" s="288" t="s">
        <v>1192</v>
      </c>
      <c r="D1235" s="288" t="s">
        <v>173</v>
      </c>
      <c r="E1235" s="289" t="s">
        <v>1193</v>
      </c>
      <c r="F1235" s="290" t="s">
        <v>1194</v>
      </c>
      <c r="G1235" s="290"/>
      <c r="H1235" s="290"/>
      <c r="I1235" s="290"/>
      <c r="J1235" s="291" t="s">
        <v>193</v>
      </c>
      <c r="K1235" s="292">
        <v>2.1</v>
      </c>
      <c r="L1235" s="293"/>
      <c r="M1235" s="293"/>
      <c r="N1235" s="294">
        <f>ROUND(L1235*K1235,2)</f>
        <v>0</v>
      </c>
      <c r="O1235" s="294"/>
      <c r="P1235" s="294"/>
      <c r="Q1235" s="294"/>
      <c r="R1235" s="114" t="s">
        <v>2286</v>
      </c>
      <c r="S1235" s="192"/>
      <c r="U1235" s="295" t="s">
        <v>5</v>
      </c>
      <c r="V1235" s="300" t="s">
        <v>39</v>
      </c>
      <c r="W1235" s="301">
        <v>0.26</v>
      </c>
      <c r="X1235" s="301">
        <f>W1235*K1235</f>
        <v>0.54600000000000004</v>
      </c>
      <c r="Y1235" s="301">
        <v>0</v>
      </c>
      <c r="Z1235" s="301">
        <f>Y1235*K1235</f>
        <v>0</v>
      </c>
      <c r="AA1235" s="301">
        <v>4.2000000000000003E-2</v>
      </c>
      <c r="AB1235" s="302">
        <f>AA1235*K1235</f>
        <v>8.8200000000000014E-2</v>
      </c>
      <c r="AS1235" s="172" t="s">
        <v>177</v>
      </c>
      <c r="AU1235" s="172" t="s">
        <v>173</v>
      </c>
      <c r="AV1235" s="172" t="s">
        <v>86</v>
      </c>
      <c r="AZ1235" s="172" t="s">
        <v>172</v>
      </c>
      <c r="BF1235" s="299">
        <f>IF(V1235="základní",N1235,0)</f>
        <v>0</v>
      </c>
      <c r="BG1235" s="299">
        <f>IF(V1235="snížená",N1235,0)</f>
        <v>0</v>
      </c>
      <c r="BH1235" s="299">
        <f>IF(V1235="zákl. přenesená",N1235,0)</f>
        <v>0</v>
      </c>
      <c r="BI1235" s="299">
        <f>IF(V1235="sníž. přenesená",N1235,0)</f>
        <v>0</v>
      </c>
      <c r="BJ1235" s="299">
        <f>IF(V1235="nulová",N1235,0)</f>
        <v>0</v>
      </c>
      <c r="BK1235" s="172" t="s">
        <v>81</v>
      </c>
      <c r="BL1235" s="299">
        <f>ROUND(L1235*K1235,2)</f>
        <v>0</v>
      </c>
      <c r="BM1235" s="172" t="s">
        <v>177</v>
      </c>
      <c r="BN1235" s="172" t="s">
        <v>1195</v>
      </c>
    </row>
    <row r="1236" spans="2:66" s="115" customFormat="1" ht="22.6" customHeight="1" x14ac:dyDescent="0.35">
      <c r="B1236" s="303"/>
      <c r="C1236" s="304"/>
      <c r="D1236" s="304"/>
      <c r="E1236" s="305" t="s">
        <v>5</v>
      </c>
      <c r="F1236" s="306" t="s">
        <v>179</v>
      </c>
      <c r="G1236" s="307"/>
      <c r="H1236" s="307"/>
      <c r="I1236" s="307"/>
      <c r="J1236" s="304"/>
      <c r="K1236" s="308" t="s">
        <v>5</v>
      </c>
      <c r="L1236" s="304"/>
      <c r="M1236" s="304"/>
      <c r="N1236" s="304"/>
      <c r="O1236" s="304"/>
      <c r="P1236" s="304"/>
      <c r="Q1236" s="304"/>
      <c r="S1236" s="309"/>
      <c r="U1236" s="310"/>
      <c r="V1236" s="304"/>
      <c r="W1236" s="304"/>
      <c r="X1236" s="304"/>
      <c r="Y1236" s="304"/>
      <c r="Z1236" s="304"/>
      <c r="AA1236" s="304"/>
      <c r="AB1236" s="311"/>
      <c r="AU1236" s="312" t="s">
        <v>180</v>
      </c>
      <c r="AV1236" s="312" t="s">
        <v>86</v>
      </c>
      <c r="AW1236" s="115" t="s">
        <v>81</v>
      </c>
      <c r="AX1236" s="115" t="s">
        <v>31</v>
      </c>
      <c r="AY1236" s="115" t="s">
        <v>74</v>
      </c>
      <c r="AZ1236" s="312" t="s">
        <v>172</v>
      </c>
    </row>
    <row r="1237" spans="2:66" s="116" customFormat="1" ht="22.6" customHeight="1" x14ac:dyDescent="0.35">
      <c r="B1237" s="315"/>
      <c r="C1237" s="316"/>
      <c r="D1237" s="316"/>
      <c r="E1237" s="317" t="s">
        <v>5</v>
      </c>
      <c r="F1237" s="318" t="s">
        <v>1196</v>
      </c>
      <c r="G1237" s="319"/>
      <c r="H1237" s="319"/>
      <c r="I1237" s="319"/>
      <c r="J1237" s="316"/>
      <c r="K1237" s="320">
        <v>2.1</v>
      </c>
      <c r="L1237" s="316"/>
      <c r="M1237" s="316"/>
      <c r="N1237" s="316"/>
      <c r="O1237" s="316"/>
      <c r="P1237" s="316"/>
      <c r="Q1237" s="316"/>
      <c r="S1237" s="321"/>
      <c r="U1237" s="322"/>
      <c r="V1237" s="316"/>
      <c r="W1237" s="316"/>
      <c r="X1237" s="316"/>
      <c r="Y1237" s="316"/>
      <c r="Z1237" s="316"/>
      <c r="AA1237" s="316"/>
      <c r="AB1237" s="323"/>
      <c r="AU1237" s="324" t="s">
        <v>180</v>
      </c>
      <c r="AV1237" s="324" t="s">
        <v>86</v>
      </c>
      <c r="AW1237" s="116" t="s">
        <v>86</v>
      </c>
      <c r="AX1237" s="116" t="s">
        <v>31</v>
      </c>
      <c r="AY1237" s="116" t="s">
        <v>81</v>
      </c>
      <c r="AZ1237" s="324" t="s">
        <v>172</v>
      </c>
    </row>
    <row r="1238" spans="2:66" s="112" customFormat="1" ht="31.6" customHeight="1" x14ac:dyDescent="0.35">
      <c r="B1238" s="187"/>
      <c r="C1238" s="288" t="s">
        <v>1197</v>
      </c>
      <c r="D1238" s="288" t="s">
        <v>173</v>
      </c>
      <c r="E1238" s="289" t="s">
        <v>1198</v>
      </c>
      <c r="F1238" s="290" t="s">
        <v>1199</v>
      </c>
      <c r="G1238" s="290"/>
      <c r="H1238" s="290"/>
      <c r="I1238" s="290"/>
      <c r="J1238" s="291" t="s">
        <v>176</v>
      </c>
      <c r="K1238" s="292">
        <v>206.595</v>
      </c>
      <c r="L1238" s="293"/>
      <c r="M1238" s="293"/>
      <c r="N1238" s="294">
        <f>ROUND(L1238*K1238,2)</f>
        <v>0</v>
      </c>
      <c r="O1238" s="294"/>
      <c r="P1238" s="294"/>
      <c r="Q1238" s="294"/>
      <c r="R1238" s="114" t="s">
        <v>2286</v>
      </c>
      <c r="S1238" s="192"/>
      <c r="U1238" s="295" t="s">
        <v>5</v>
      </c>
      <c r="V1238" s="300" t="s">
        <v>39</v>
      </c>
      <c r="W1238" s="301">
        <v>0.26</v>
      </c>
      <c r="X1238" s="301">
        <f>W1238*K1238</f>
        <v>53.714700000000001</v>
      </c>
      <c r="Y1238" s="301">
        <v>0</v>
      </c>
      <c r="Z1238" s="301">
        <f>Y1238*K1238</f>
        <v>0</v>
      </c>
      <c r="AA1238" s="301">
        <v>4.5999999999999999E-2</v>
      </c>
      <c r="AB1238" s="302">
        <f>AA1238*K1238</f>
        <v>9.5033700000000003</v>
      </c>
      <c r="AS1238" s="172" t="s">
        <v>177</v>
      </c>
      <c r="AU1238" s="172" t="s">
        <v>173</v>
      </c>
      <c r="AV1238" s="172" t="s">
        <v>86</v>
      </c>
      <c r="AZ1238" s="172" t="s">
        <v>172</v>
      </c>
      <c r="BF1238" s="299">
        <f>IF(V1238="základní",N1238,0)</f>
        <v>0</v>
      </c>
      <c r="BG1238" s="299">
        <f>IF(V1238="snížená",N1238,0)</f>
        <v>0</v>
      </c>
      <c r="BH1238" s="299">
        <f>IF(V1238="zákl. přenesená",N1238,0)</f>
        <v>0</v>
      </c>
      <c r="BI1238" s="299">
        <f>IF(V1238="sníž. přenesená",N1238,0)</f>
        <v>0</v>
      </c>
      <c r="BJ1238" s="299">
        <f>IF(V1238="nulová",N1238,0)</f>
        <v>0</v>
      </c>
      <c r="BK1238" s="172" t="s">
        <v>81</v>
      </c>
      <c r="BL1238" s="299">
        <f>ROUND(L1238*K1238,2)</f>
        <v>0</v>
      </c>
      <c r="BM1238" s="172" t="s">
        <v>177</v>
      </c>
      <c r="BN1238" s="172" t="s">
        <v>1200</v>
      </c>
    </row>
    <row r="1239" spans="2:66" s="115" customFormat="1" ht="22.6" customHeight="1" x14ac:dyDescent="0.35">
      <c r="B1239" s="303"/>
      <c r="C1239" s="304"/>
      <c r="D1239" s="304"/>
      <c r="E1239" s="305" t="s">
        <v>5</v>
      </c>
      <c r="F1239" s="306" t="s">
        <v>235</v>
      </c>
      <c r="G1239" s="307"/>
      <c r="H1239" s="307"/>
      <c r="I1239" s="307"/>
      <c r="J1239" s="304"/>
      <c r="K1239" s="308" t="s">
        <v>5</v>
      </c>
      <c r="L1239" s="304"/>
      <c r="M1239" s="304"/>
      <c r="N1239" s="304"/>
      <c r="O1239" s="304"/>
      <c r="P1239" s="304"/>
      <c r="Q1239" s="304"/>
      <c r="S1239" s="309"/>
      <c r="U1239" s="310"/>
      <c r="V1239" s="304"/>
      <c r="W1239" s="304"/>
      <c r="X1239" s="304"/>
      <c r="Y1239" s="304"/>
      <c r="Z1239" s="304"/>
      <c r="AA1239" s="304"/>
      <c r="AB1239" s="311"/>
      <c r="AU1239" s="312" t="s">
        <v>180</v>
      </c>
      <c r="AV1239" s="312" t="s">
        <v>86</v>
      </c>
      <c r="AW1239" s="115" t="s">
        <v>81</v>
      </c>
      <c r="AX1239" s="115" t="s">
        <v>31</v>
      </c>
      <c r="AY1239" s="115" t="s">
        <v>74</v>
      </c>
      <c r="AZ1239" s="312" t="s">
        <v>172</v>
      </c>
    </row>
    <row r="1240" spans="2:66" s="115" customFormat="1" ht="22.6" customHeight="1" x14ac:dyDescent="0.35">
      <c r="B1240" s="303"/>
      <c r="C1240" s="304"/>
      <c r="D1240" s="304"/>
      <c r="E1240" s="305" t="s">
        <v>5</v>
      </c>
      <c r="F1240" s="313" t="s">
        <v>1201</v>
      </c>
      <c r="G1240" s="314"/>
      <c r="H1240" s="314"/>
      <c r="I1240" s="314"/>
      <c r="J1240" s="304"/>
      <c r="K1240" s="308" t="s">
        <v>5</v>
      </c>
      <c r="L1240" s="304"/>
      <c r="M1240" s="304"/>
      <c r="N1240" s="304"/>
      <c r="O1240" s="304"/>
      <c r="P1240" s="304"/>
      <c r="Q1240" s="304"/>
      <c r="S1240" s="309"/>
      <c r="U1240" s="310"/>
      <c r="V1240" s="304"/>
      <c r="W1240" s="304"/>
      <c r="X1240" s="304"/>
      <c r="Y1240" s="304"/>
      <c r="Z1240" s="304"/>
      <c r="AA1240" s="304"/>
      <c r="AB1240" s="311"/>
      <c r="AU1240" s="312" t="s">
        <v>180</v>
      </c>
      <c r="AV1240" s="312" t="s">
        <v>86</v>
      </c>
      <c r="AW1240" s="115" t="s">
        <v>81</v>
      </c>
      <c r="AX1240" s="115" t="s">
        <v>31</v>
      </c>
      <c r="AY1240" s="115" t="s">
        <v>74</v>
      </c>
      <c r="AZ1240" s="312" t="s">
        <v>172</v>
      </c>
    </row>
    <row r="1241" spans="2:66" s="115" customFormat="1" ht="22.6" customHeight="1" x14ac:dyDescent="0.35">
      <c r="B1241" s="303"/>
      <c r="C1241" s="304"/>
      <c r="D1241" s="304"/>
      <c r="E1241" s="305" t="s">
        <v>5</v>
      </c>
      <c r="F1241" s="313" t="s">
        <v>257</v>
      </c>
      <c r="G1241" s="314"/>
      <c r="H1241" s="314"/>
      <c r="I1241" s="314"/>
      <c r="J1241" s="304"/>
      <c r="K1241" s="308" t="s">
        <v>5</v>
      </c>
      <c r="L1241" s="304"/>
      <c r="M1241" s="304"/>
      <c r="N1241" s="304"/>
      <c r="O1241" s="304"/>
      <c r="P1241" s="304"/>
      <c r="Q1241" s="304"/>
      <c r="S1241" s="309"/>
      <c r="U1241" s="310"/>
      <c r="V1241" s="304"/>
      <c r="W1241" s="304"/>
      <c r="X1241" s="304"/>
      <c r="Y1241" s="304"/>
      <c r="Z1241" s="304"/>
      <c r="AA1241" s="304"/>
      <c r="AB1241" s="311"/>
      <c r="AU1241" s="312" t="s">
        <v>180</v>
      </c>
      <c r="AV1241" s="312" t="s">
        <v>86</v>
      </c>
      <c r="AW1241" s="115" t="s">
        <v>81</v>
      </c>
      <c r="AX1241" s="115" t="s">
        <v>31</v>
      </c>
      <c r="AY1241" s="115" t="s">
        <v>74</v>
      </c>
      <c r="AZ1241" s="312" t="s">
        <v>172</v>
      </c>
    </row>
    <row r="1242" spans="2:66" s="116" customFormat="1" ht="22.6" customHeight="1" x14ac:dyDescent="0.35">
      <c r="B1242" s="315"/>
      <c r="C1242" s="316"/>
      <c r="D1242" s="316"/>
      <c r="E1242" s="317" t="s">
        <v>5</v>
      </c>
      <c r="F1242" s="318" t="s">
        <v>754</v>
      </c>
      <c r="G1242" s="319"/>
      <c r="H1242" s="319"/>
      <c r="I1242" s="319"/>
      <c r="J1242" s="316"/>
      <c r="K1242" s="320">
        <v>26.274999999999999</v>
      </c>
      <c r="L1242" s="316"/>
      <c r="M1242" s="316"/>
      <c r="N1242" s="316"/>
      <c r="O1242" s="316"/>
      <c r="P1242" s="316"/>
      <c r="Q1242" s="316"/>
      <c r="S1242" s="321"/>
      <c r="U1242" s="322"/>
      <c r="V1242" s="316"/>
      <c r="W1242" s="316"/>
      <c r="X1242" s="316"/>
      <c r="Y1242" s="316"/>
      <c r="Z1242" s="316"/>
      <c r="AA1242" s="316"/>
      <c r="AB1242" s="323"/>
      <c r="AU1242" s="324" t="s">
        <v>180</v>
      </c>
      <c r="AV1242" s="324" t="s">
        <v>86</v>
      </c>
      <c r="AW1242" s="116" t="s">
        <v>86</v>
      </c>
      <c r="AX1242" s="116" t="s">
        <v>31</v>
      </c>
      <c r="AY1242" s="116" t="s">
        <v>74</v>
      </c>
      <c r="AZ1242" s="324" t="s">
        <v>172</v>
      </c>
    </row>
    <row r="1243" spans="2:66" s="116" customFormat="1" ht="22.6" customHeight="1" x14ac:dyDescent="0.35">
      <c r="B1243" s="315"/>
      <c r="C1243" s="316"/>
      <c r="D1243" s="316"/>
      <c r="E1243" s="317" t="s">
        <v>5</v>
      </c>
      <c r="F1243" s="318" t="s">
        <v>755</v>
      </c>
      <c r="G1243" s="319"/>
      <c r="H1243" s="319"/>
      <c r="I1243" s="319"/>
      <c r="J1243" s="316"/>
      <c r="K1243" s="320">
        <v>2.75</v>
      </c>
      <c r="L1243" s="316"/>
      <c r="M1243" s="316"/>
      <c r="N1243" s="316"/>
      <c r="O1243" s="316"/>
      <c r="P1243" s="316"/>
      <c r="Q1243" s="316"/>
      <c r="S1243" s="321"/>
      <c r="U1243" s="322"/>
      <c r="V1243" s="316"/>
      <c r="W1243" s="316"/>
      <c r="X1243" s="316"/>
      <c r="Y1243" s="316"/>
      <c r="Z1243" s="316"/>
      <c r="AA1243" s="316"/>
      <c r="AB1243" s="323"/>
      <c r="AU1243" s="324" t="s">
        <v>180</v>
      </c>
      <c r="AV1243" s="324" t="s">
        <v>86</v>
      </c>
      <c r="AW1243" s="116" t="s">
        <v>86</v>
      </c>
      <c r="AX1243" s="116" t="s">
        <v>31</v>
      </c>
      <c r="AY1243" s="116" t="s">
        <v>74</v>
      </c>
      <c r="AZ1243" s="324" t="s">
        <v>172</v>
      </c>
    </row>
    <row r="1244" spans="2:66" s="116" customFormat="1" ht="22.6" customHeight="1" x14ac:dyDescent="0.35">
      <c r="B1244" s="315"/>
      <c r="C1244" s="316"/>
      <c r="D1244" s="316"/>
      <c r="E1244" s="317" t="s">
        <v>5</v>
      </c>
      <c r="F1244" s="318" t="s">
        <v>756</v>
      </c>
      <c r="G1244" s="319"/>
      <c r="H1244" s="319"/>
      <c r="I1244" s="319"/>
      <c r="J1244" s="316"/>
      <c r="K1244" s="320">
        <v>-3.847</v>
      </c>
      <c r="L1244" s="316"/>
      <c r="M1244" s="316"/>
      <c r="N1244" s="316"/>
      <c r="O1244" s="316"/>
      <c r="P1244" s="316"/>
      <c r="Q1244" s="316"/>
      <c r="S1244" s="321"/>
      <c r="U1244" s="322"/>
      <c r="V1244" s="316"/>
      <c r="W1244" s="316"/>
      <c r="X1244" s="316"/>
      <c r="Y1244" s="316"/>
      <c r="Z1244" s="316"/>
      <c r="AA1244" s="316"/>
      <c r="AB1244" s="323"/>
      <c r="AU1244" s="324" t="s">
        <v>180</v>
      </c>
      <c r="AV1244" s="324" t="s">
        <v>86</v>
      </c>
      <c r="AW1244" s="116" t="s">
        <v>86</v>
      </c>
      <c r="AX1244" s="116" t="s">
        <v>31</v>
      </c>
      <c r="AY1244" s="116" t="s">
        <v>74</v>
      </c>
      <c r="AZ1244" s="324" t="s">
        <v>172</v>
      </c>
    </row>
    <row r="1245" spans="2:66" s="116" customFormat="1" ht="22.6" customHeight="1" x14ac:dyDescent="0.35">
      <c r="B1245" s="315"/>
      <c r="C1245" s="316"/>
      <c r="D1245" s="316"/>
      <c r="E1245" s="317" t="s">
        <v>5</v>
      </c>
      <c r="F1245" s="318" t="s">
        <v>757</v>
      </c>
      <c r="G1245" s="319"/>
      <c r="H1245" s="319"/>
      <c r="I1245" s="319"/>
      <c r="J1245" s="316"/>
      <c r="K1245" s="320">
        <v>0.65200000000000002</v>
      </c>
      <c r="L1245" s="316"/>
      <c r="M1245" s="316"/>
      <c r="N1245" s="316"/>
      <c r="O1245" s="316"/>
      <c r="P1245" s="316"/>
      <c r="Q1245" s="316"/>
      <c r="S1245" s="321"/>
      <c r="U1245" s="322"/>
      <c r="V1245" s="316"/>
      <c r="W1245" s="316"/>
      <c r="X1245" s="316"/>
      <c r="Y1245" s="316"/>
      <c r="Z1245" s="316"/>
      <c r="AA1245" s="316"/>
      <c r="AB1245" s="323"/>
      <c r="AU1245" s="324" t="s">
        <v>180</v>
      </c>
      <c r="AV1245" s="324" t="s">
        <v>86</v>
      </c>
      <c r="AW1245" s="116" t="s">
        <v>86</v>
      </c>
      <c r="AX1245" s="116" t="s">
        <v>31</v>
      </c>
      <c r="AY1245" s="116" t="s">
        <v>74</v>
      </c>
      <c r="AZ1245" s="324" t="s">
        <v>172</v>
      </c>
    </row>
    <row r="1246" spans="2:66" s="116" customFormat="1" ht="22.6" customHeight="1" x14ac:dyDescent="0.35">
      <c r="B1246" s="315"/>
      <c r="C1246" s="316"/>
      <c r="D1246" s="316"/>
      <c r="E1246" s="317" t="s">
        <v>5</v>
      </c>
      <c r="F1246" s="318" t="s">
        <v>758</v>
      </c>
      <c r="G1246" s="319"/>
      <c r="H1246" s="319"/>
      <c r="I1246" s="319"/>
      <c r="J1246" s="316"/>
      <c r="K1246" s="320">
        <v>35.813000000000002</v>
      </c>
      <c r="L1246" s="316"/>
      <c r="M1246" s="316"/>
      <c r="N1246" s="316"/>
      <c r="O1246" s="316"/>
      <c r="P1246" s="316"/>
      <c r="Q1246" s="316"/>
      <c r="S1246" s="321"/>
      <c r="U1246" s="322"/>
      <c r="V1246" s="316"/>
      <c r="W1246" s="316"/>
      <c r="X1246" s="316"/>
      <c r="Y1246" s="316"/>
      <c r="Z1246" s="316"/>
      <c r="AA1246" s="316"/>
      <c r="AB1246" s="323"/>
      <c r="AU1246" s="324" t="s">
        <v>180</v>
      </c>
      <c r="AV1246" s="324" t="s">
        <v>86</v>
      </c>
      <c r="AW1246" s="116" t="s">
        <v>86</v>
      </c>
      <c r="AX1246" s="116" t="s">
        <v>31</v>
      </c>
      <c r="AY1246" s="116" t="s">
        <v>74</v>
      </c>
      <c r="AZ1246" s="324" t="s">
        <v>172</v>
      </c>
    </row>
    <row r="1247" spans="2:66" s="116" customFormat="1" ht="22.6" customHeight="1" x14ac:dyDescent="0.35">
      <c r="B1247" s="315"/>
      <c r="C1247" s="316"/>
      <c r="D1247" s="316"/>
      <c r="E1247" s="317" t="s">
        <v>5</v>
      </c>
      <c r="F1247" s="318" t="s">
        <v>759</v>
      </c>
      <c r="G1247" s="319"/>
      <c r="H1247" s="319"/>
      <c r="I1247" s="319"/>
      <c r="J1247" s="316"/>
      <c r="K1247" s="320">
        <v>-7.3</v>
      </c>
      <c r="L1247" s="316"/>
      <c r="M1247" s="316"/>
      <c r="N1247" s="316"/>
      <c r="O1247" s="316"/>
      <c r="P1247" s="316"/>
      <c r="Q1247" s="316"/>
      <c r="S1247" s="321"/>
      <c r="U1247" s="322"/>
      <c r="V1247" s="316"/>
      <c r="W1247" s="316"/>
      <c r="X1247" s="316"/>
      <c r="Y1247" s="316"/>
      <c r="Z1247" s="316"/>
      <c r="AA1247" s="316"/>
      <c r="AB1247" s="323"/>
      <c r="AU1247" s="324" t="s">
        <v>180</v>
      </c>
      <c r="AV1247" s="324" t="s">
        <v>86</v>
      </c>
      <c r="AW1247" s="116" t="s">
        <v>86</v>
      </c>
      <c r="AX1247" s="116" t="s">
        <v>31</v>
      </c>
      <c r="AY1247" s="116" t="s">
        <v>74</v>
      </c>
      <c r="AZ1247" s="324" t="s">
        <v>172</v>
      </c>
    </row>
    <row r="1248" spans="2:66" s="116" customFormat="1" ht="22.6" customHeight="1" x14ac:dyDescent="0.35">
      <c r="B1248" s="315"/>
      <c r="C1248" s="316"/>
      <c r="D1248" s="316"/>
      <c r="E1248" s="317" t="s">
        <v>5</v>
      </c>
      <c r="F1248" s="318" t="s">
        <v>760</v>
      </c>
      <c r="G1248" s="319"/>
      <c r="H1248" s="319"/>
      <c r="I1248" s="319"/>
      <c r="J1248" s="316"/>
      <c r="K1248" s="320">
        <v>1.8480000000000001</v>
      </c>
      <c r="L1248" s="316"/>
      <c r="M1248" s="316"/>
      <c r="N1248" s="316"/>
      <c r="O1248" s="316"/>
      <c r="P1248" s="316"/>
      <c r="Q1248" s="316"/>
      <c r="S1248" s="321"/>
      <c r="U1248" s="322"/>
      <c r="V1248" s="316"/>
      <c r="W1248" s="316"/>
      <c r="X1248" s="316"/>
      <c r="Y1248" s="316"/>
      <c r="Z1248" s="316"/>
      <c r="AA1248" s="316"/>
      <c r="AB1248" s="323"/>
      <c r="AU1248" s="324" t="s">
        <v>180</v>
      </c>
      <c r="AV1248" s="324" t="s">
        <v>86</v>
      </c>
      <c r="AW1248" s="116" t="s">
        <v>86</v>
      </c>
      <c r="AX1248" s="116" t="s">
        <v>31</v>
      </c>
      <c r="AY1248" s="116" t="s">
        <v>74</v>
      </c>
      <c r="AZ1248" s="324" t="s">
        <v>172</v>
      </c>
    </row>
    <row r="1249" spans="2:52" s="119" customFormat="1" ht="22.6" customHeight="1" x14ac:dyDescent="0.35">
      <c r="B1249" s="344"/>
      <c r="C1249" s="345"/>
      <c r="D1249" s="345"/>
      <c r="E1249" s="346" t="s">
        <v>5</v>
      </c>
      <c r="F1249" s="347" t="s">
        <v>250</v>
      </c>
      <c r="G1249" s="348"/>
      <c r="H1249" s="348"/>
      <c r="I1249" s="348"/>
      <c r="J1249" s="345"/>
      <c r="K1249" s="349">
        <v>56.191000000000003</v>
      </c>
      <c r="L1249" s="345"/>
      <c r="M1249" s="345"/>
      <c r="N1249" s="345"/>
      <c r="O1249" s="345"/>
      <c r="P1249" s="345"/>
      <c r="Q1249" s="345"/>
      <c r="S1249" s="350"/>
      <c r="U1249" s="351"/>
      <c r="V1249" s="345"/>
      <c r="W1249" s="345"/>
      <c r="X1249" s="345"/>
      <c r="Y1249" s="345"/>
      <c r="Z1249" s="345"/>
      <c r="AA1249" s="345"/>
      <c r="AB1249" s="352"/>
      <c r="AU1249" s="353" t="s">
        <v>180</v>
      </c>
      <c r="AV1249" s="353" t="s">
        <v>86</v>
      </c>
      <c r="AW1249" s="119" t="s">
        <v>190</v>
      </c>
      <c r="AX1249" s="119" t="s">
        <v>31</v>
      </c>
      <c r="AY1249" s="119" t="s">
        <v>74</v>
      </c>
      <c r="AZ1249" s="353" t="s">
        <v>172</v>
      </c>
    </row>
    <row r="1250" spans="2:52" s="115" customFormat="1" ht="22.6" customHeight="1" x14ac:dyDescent="0.35">
      <c r="B1250" s="303"/>
      <c r="C1250" s="304"/>
      <c r="D1250" s="304"/>
      <c r="E1250" s="305" t="s">
        <v>5</v>
      </c>
      <c r="F1250" s="313" t="s">
        <v>179</v>
      </c>
      <c r="G1250" s="314"/>
      <c r="H1250" s="314"/>
      <c r="I1250" s="314"/>
      <c r="J1250" s="304"/>
      <c r="K1250" s="308" t="s">
        <v>5</v>
      </c>
      <c r="L1250" s="304"/>
      <c r="M1250" s="304"/>
      <c r="N1250" s="304"/>
      <c r="O1250" s="304"/>
      <c r="P1250" s="304"/>
      <c r="Q1250" s="304"/>
      <c r="S1250" s="309"/>
      <c r="U1250" s="310"/>
      <c r="V1250" s="304"/>
      <c r="W1250" s="304"/>
      <c r="X1250" s="304"/>
      <c r="Y1250" s="304"/>
      <c r="Z1250" s="304"/>
      <c r="AA1250" s="304"/>
      <c r="AB1250" s="311"/>
      <c r="AU1250" s="312" t="s">
        <v>180</v>
      </c>
      <c r="AV1250" s="312" t="s">
        <v>86</v>
      </c>
      <c r="AW1250" s="115" t="s">
        <v>81</v>
      </c>
      <c r="AX1250" s="115" t="s">
        <v>31</v>
      </c>
      <c r="AY1250" s="115" t="s">
        <v>74</v>
      </c>
      <c r="AZ1250" s="312" t="s">
        <v>172</v>
      </c>
    </row>
    <row r="1251" spans="2:52" s="115" customFormat="1" ht="22.6" customHeight="1" x14ac:dyDescent="0.35">
      <c r="B1251" s="303"/>
      <c r="C1251" s="304"/>
      <c r="D1251" s="304"/>
      <c r="E1251" s="305" t="s">
        <v>5</v>
      </c>
      <c r="F1251" s="313" t="s">
        <v>1202</v>
      </c>
      <c r="G1251" s="314"/>
      <c r="H1251" s="314"/>
      <c r="I1251" s="314"/>
      <c r="J1251" s="304"/>
      <c r="K1251" s="308" t="s">
        <v>5</v>
      </c>
      <c r="L1251" s="304"/>
      <c r="M1251" s="304"/>
      <c r="N1251" s="304"/>
      <c r="O1251" s="304"/>
      <c r="P1251" s="304"/>
      <c r="Q1251" s="304"/>
      <c r="S1251" s="309"/>
      <c r="U1251" s="310"/>
      <c r="V1251" s="304"/>
      <c r="W1251" s="304"/>
      <c r="X1251" s="304"/>
      <c r="Y1251" s="304"/>
      <c r="Z1251" s="304"/>
      <c r="AA1251" s="304"/>
      <c r="AB1251" s="311"/>
      <c r="AU1251" s="312" t="s">
        <v>180</v>
      </c>
      <c r="AV1251" s="312" t="s">
        <v>86</v>
      </c>
      <c r="AW1251" s="115" t="s">
        <v>81</v>
      </c>
      <c r="AX1251" s="115" t="s">
        <v>31</v>
      </c>
      <c r="AY1251" s="115" t="s">
        <v>74</v>
      </c>
      <c r="AZ1251" s="312" t="s">
        <v>172</v>
      </c>
    </row>
    <row r="1252" spans="2:52" s="116" customFormat="1" ht="22.6" customHeight="1" x14ac:dyDescent="0.35">
      <c r="B1252" s="315"/>
      <c r="C1252" s="316"/>
      <c r="D1252" s="316"/>
      <c r="E1252" s="317" t="s">
        <v>5</v>
      </c>
      <c r="F1252" s="318" t="s">
        <v>481</v>
      </c>
      <c r="G1252" s="319"/>
      <c r="H1252" s="319"/>
      <c r="I1252" s="319"/>
      <c r="J1252" s="316"/>
      <c r="K1252" s="320">
        <v>60.305999999999997</v>
      </c>
      <c r="L1252" s="316"/>
      <c r="M1252" s="316"/>
      <c r="N1252" s="316"/>
      <c r="O1252" s="316"/>
      <c r="P1252" s="316"/>
      <c r="Q1252" s="316"/>
      <c r="S1252" s="321"/>
      <c r="U1252" s="322"/>
      <c r="V1252" s="316"/>
      <c r="W1252" s="316"/>
      <c r="X1252" s="316"/>
      <c r="Y1252" s="316"/>
      <c r="Z1252" s="316"/>
      <c r="AA1252" s="316"/>
      <c r="AB1252" s="323"/>
      <c r="AU1252" s="324" t="s">
        <v>180</v>
      </c>
      <c r="AV1252" s="324" t="s">
        <v>86</v>
      </c>
      <c r="AW1252" s="116" t="s">
        <v>86</v>
      </c>
      <c r="AX1252" s="116" t="s">
        <v>31</v>
      </c>
      <c r="AY1252" s="116" t="s">
        <v>74</v>
      </c>
      <c r="AZ1252" s="324" t="s">
        <v>172</v>
      </c>
    </row>
    <row r="1253" spans="2:52" s="116" customFormat="1" ht="22.6" customHeight="1" x14ac:dyDescent="0.35">
      <c r="B1253" s="315"/>
      <c r="C1253" s="316"/>
      <c r="D1253" s="316"/>
      <c r="E1253" s="317" t="s">
        <v>5</v>
      </c>
      <c r="F1253" s="318" t="s">
        <v>482</v>
      </c>
      <c r="G1253" s="319"/>
      <c r="H1253" s="319"/>
      <c r="I1253" s="319"/>
      <c r="J1253" s="316"/>
      <c r="K1253" s="320">
        <v>-2.4</v>
      </c>
      <c r="L1253" s="316"/>
      <c r="M1253" s="316"/>
      <c r="N1253" s="316"/>
      <c r="O1253" s="316"/>
      <c r="P1253" s="316"/>
      <c r="Q1253" s="316"/>
      <c r="S1253" s="321"/>
      <c r="U1253" s="322"/>
      <c r="V1253" s="316"/>
      <c r="W1253" s="316"/>
      <c r="X1253" s="316"/>
      <c r="Y1253" s="316"/>
      <c r="Z1253" s="316"/>
      <c r="AA1253" s="316"/>
      <c r="AB1253" s="323"/>
      <c r="AU1253" s="324" t="s">
        <v>180</v>
      </c>
      <c r="AV1253" s="324" t="s">
        <v>86</v>
      </c>
      <c r="AW1253" s="116" t="s">
        <v>86</v>
      </c>
      <c r="AX1253" s="116" t="s">
        <v>31</v>
      </c>
      <c r="AY1253" s="116" t="s">
        <v>74</v>
      </c>
      <c r="AZ1253" s="324" t="s">
        <v>172</v>
      </c>
    </row>
    <row r="1254" spans="2:52" s="116" customFormat="1" ht="22.6" customHeight="1" x14ac:dyDescent="0.35">
      <c r="B1254" s="315"/>
      <c r="C1254" s="316"/>
      <c r="D1254" s="316"/>
      <c r="E1254" s="317" t="s">
        <v>5</v>
      </c>
      <c r="F1254" s="318" t="s">
        <v>483</v>
      </c>
      <c r="G1254" s="319"/>
      <c r="H1254" s="319"/>
      <c r="I1254" s="319"/>
      <c r="J1254" s="316"/>
      <c r="K1254" s="320">
        <v>-3.84</v>
      </c>
      <c r="L1254" s="316"/>
      <c r="M1254" s="316"/>
      <c r="N1254" s="316"/>
      <c r="O1254" s="316"/>
      <c r="P1254" s="316"/>
      <c r="Q1254" s="316"/>
      <c r="S1254" s="321"/>
      <c r="U1254" s="322"/>
      <c r="V1254" s="316"/>
      <c r="W1254" s="316"/>
      <c r="X1254" s="316"/>
      <c r="Y1254" s="316"/>
      <c r="Z1254" s="316"/>
      <c r="AA1254" s="316"/>
      <c r="AB1254" s="323"/>
      <c r="AU1254" s="324" t="s">
        <v>180</v>
      </c>
      <c r="AV1254" s="324" t="s">
        <v>86</v>
      </c>
      <c r="AW1254" s="116" t="s">
        <v>86</v>
      </c>
      <c r="AX1254" s="116" t="s">
        <v>31</v>
      </c>
      <c r="AY1254" s="116" t="s">
        <v>74</v>
      </c>
      <c r="AZ1254" s="324" t="s">
        <v>172</v>
      </c>
    </row>
    <row r="1255" spans="2:52" s="116" customFormat="1" ht="22.6" customHeight="1" x14ac:dyDescent="0.35">
      <c r="B1255" s="315"/>
      <c r="C1255" s="316"/>
      <c r="D1255" s="316"/>
      <c r="E1255" s="317" t="s">
        <v>5</v>
      </c>
      <c r="F1255" s="318" t="s">
        <v>484</v>
      </c>
      <c r="G1255" s="319"/>
      <c r="H1255" s="319"/>
      <c r="I1255" s="319"/>
      <c r="J1255" s="316"/>
      <c r="K1255" s="320">
        <v>-2.375</v>
      </c>
      <c r="L1255" s="316"/>
      <c r="M1255" s="316"/>
      <c r="N1255" s="316"/>
      <c r="O1255" s="316"/>
      <c r="P1255" s="316"/>
      <c r="Q1255" s="316"/>
      <c r="S1255" s="321"/>
      <c r="U1255" s="322"/>
      <c r="V1255" s="316"/>
      <c r="W1255" s="316"/>
      <c r="X1255" s="316"/>
      <c r="Y1255" s="316"/>
      <c r="Z1255" s="316"/>
      <c r="AA1255" s="316"/>
      <c r="AB1255" s="323"/>
      <c r="AU1255" s="324" t="s">
        <v>180</v>
      </c>
      <c r="AV1255" s="324" t="s">
        <v>86</v>
      </c>
      <c r="AW1255" s="116" t="s">
        <v>86</v>
      </c>
      <c r="AX1255" s="116" t="s">
        <v>31</v>
      </c>
      <c r="AY1255" s="116" t="s">
        <v>74</v>
      </c>
      <c r="AZ1255" s="324" t="s">
        <v>172</v>
      </c>
    </row>
    <row r="1256" spans="2:52" s="116" customFormat="1" ht="22.6" customHeight="1" x14ac:dyDescent="0.35">
      <c r="B1256" s="315"/>
      <c r="C1256" s="316"/>
      <c r="D1256" s="316"/>
      <c r="E1256" s="317" t="s">
        <v>5</v>
      </c>
      <c r="F1256" s="318" t="s">
        <v>1203</v>
      </c>
      <c r="G1256" s="319"/>
      <c r="H1256" s="319"/>
      <c r="I1256" s="319"/>
      <c r="J1256" s="316"/>
      <c r="K1256" s="320">
        <v>6.84</v>
      </c>
      <c r="L1256" s="316"/>
      <c r="M1256" s="316"/>
      <c r="N1256" s="316"/>
      <c r="O1256" s="316"/>
      <c r="P1256" s="316"/>
      <c r="Q1256" s="316"/>
      <c r="S1256" s="321"/>
      <c r="U1256" s="322"/>
      <c r="V1256" s="316"/>
      <c r="W1256" s="316"/>
      <c r="X1256" s="316"/>
      <c r="Y1256" s="316"/>
      <c r="Z1256" s="316"/>
      <c r="AA1256" s="316"/>
      <c r="AB1256" s="323"/>
      <c r="AU1256" s="324" t="s">
        <v>180</v>
      </c>
      <c r="AV1256" s="324" t="s">
        <v>86</v>
      </c>
      <c r="AW1256" s="116" t="s">
        <v>86</v>
      </c>
      <c r="AX1256" s="116" t="s">
        <v>31</v>
      </c>
      <c r="AY1256" s="116" t="s">
        <v>74</v>
      </c>
      <c r="AZ1256" s="324" t="s">
        <v>172</v>
      </c>
    </row>
    <row r="1257" spans="2:52" s="115" customFormat="1" ht="22.6" customHeight="1" x14ac:dyDescent="0.35">
      <c r="B1257" s="303"/>
      <c r="C1257" s="304"/>
      <c r="D1257" s="304"/>
      <c r="E1257" s="305" t="s">
        <v>5</v>
      </c>
      <c r="F1257" s="313" t="s">
        <v>1204</v>
      </c>
      <c r="G1257" s="314"/>
      <c r="H1257" s="314"/>
      <c r="I1257" s="314"/>
      <c r="J1257" s="304"/>
      <c r="K1257" s="308" t="s">
        <v>5</v>
      </c>
      <c r="L1257" s="304"/>
      <c r="M1257" s="304"/>
      <c r="N1257" s="304"/>
      <c r="O1257" s="304"/>
      <c r="P1257" s="304"/>
      <c r="Q1257" s="304"/>
      <c r="S1257" s="309"/>
      <c r="U1257" s="310"/>
      <c r="V1257" s="304"/>
      <c r="W1257" s="304"/>
      <c r="X1257" s="304"/>
      <c r="Y1257" s="304"/>
      <c r="Z1257" s="304"/>
      <c r="AA1257" s="304"/>
      <c r="AB1257" s="311"/>
      <c r="AU1257" s="312" t="s">
        <v>180</v>
      </c>
      <c r="AV1257" s="312" t="s">
        <v>86</v>
      </c>
      <c r="AW1257" s="115" t="s">
        <v>81</v>
      </c>
      <c r="AX1257" s="115" t="s">
        <v>31</v>
      </c>
      <c r="AY1257" s="115" t="s">
        <v>74</v>
      </c>
      <c r="AZ1257" s="312" t="s">
        <v>172</v>
      </c>
    </row>
    <row r="1258" spans="2:52" s="116" customFormat="1" ht="22.6" customHeight="1" x14ac:dyDescent="0.35">
      <c r="B1258" s="315"/>
      <c r="C1258" s="316"/>
      <c r="D1258" s="316"/>
      <c r="E1258" s="317" t="s">
        <v>5</v>
      </c>
      <c r="F1258" s="318" t="s">
        <v>1205</v>
      </c>
      <c r="G1258" s="319"/>
      <c r="H1258" s="319"/>
      <c r="I1258" s="319"/>
      <c r="J1258" s="316"/>
      <c r="K1258" s="320">
        <v>1.8</v>
      </c>
      <c r="L1258" s="316"/>
      <c r="M1258" s="316"/>
      <c r="N1258" s="316"/>
      <c r="O1258" s="316"/>
      <c r="P1258" s="316"/>
      <c r="Q1258" s="316"/>
      <c r="S1258" s="321"/>
      <c r="U1258" s="322"/>
      <c r="V1258" s="316"/>
      <c r="W1258" s="316"/>
      <c r="X1258" s="316"/>
      <c r="Y1258" s="316"/>
      <c r="Z1258" s="316"/>
      <c r="AA1258" s="316"/>
      <c r="AB1258" s="323"/>
      <c r="AU1258" s="324" t="s">
        <v>180</v>
      </c>
      <c r="AV1258" s="324" t="s">
        <v>86</v>
      </c>
      <c r="AW1258" s="116" t="s">
        <v>86</v>
      </c>
      <c r="AX1258" s="116" t="s">
        <v>31</v>
      </c>
      <c r="AY1258" s="116" t="s">
        <v>74</v>
      </c>
      <c r="AZ1258" s="324" t="s">
        <v>172</v>
      </c>
    </row>
    <row r="1259" spans="2:52" s="116" customFormat="1" ht="22.6" customHeight="1" x14ac:dyDescent="0.35">
      <c r="B1259" s="315"/>
      <c r="C1259" s="316"/>
      <c r="D1259" s="316"/>
      <c r="E1259" s="317" t="s">
        <v>5</v>
      </c>
      <c r="F1259" s="318" t="s">
        <v>1206</v>
      </c>
      <c r="G1259" s="319"/>
      <c r="H1259" s="319"/>
      <c r="I1259" s="319"/>
      <c r="J1259" s="316"/>
      <c r="K1259" s="320">
        <v>9.4</v>
      </c>
      <c r="L1259" s="316"/>
      <c r="M1259" s="316"/>
      <c r="N1259" s="316"/>
      <c r="O1259" s="316"/>
      <c r="P1259" s="316"/>
      <c r="Q1259" s="316"/>
      <c r="S1259" s="321"/>
      <c r="U1259" s="322"/>
      <c r="V1259" s="316"/>
      <c r="W1259" s="316"/>
      <c r="X1259" s="316"/>
      <c r="Y1259" s="316"/>
      <c r="Z1259" s="316"/>
      <c r="AA1259" s="316"/>
      <c r="AB1259" s="323"/>
      <c r="AU1259" s="324" t="s">
        <v>180</v>
      </c>
      <c r="AV1259" s="324" t="s">
        <v>86</v>
      </c>
      <c r="AW1259" s="116" t="s">
        <v>86</v>
      </c>
      <c r="AX1259" s="116" t="s">
        <v>31</v>
      </c>
      <c r="AY1259" s="116" t="s">
        <v>74</v>
      </c>
      <c r="AZ1259" s="324" t="s">
        <v>172</v>
      </c>
    </row>
    <row r="1260" spans="2:52" s="116" customFormat="1" ht="22.6" customHeight="1" x14ac:dyDescent="0.35">
      <c r="B1260" s="315"/>
      <c r="C1260" s="316"/>
      <c r="D1260" s="316"/>
      <c r="E1260" s="317" t="s">
        <v>5</v>
      </c>
      <c r="F1260" s="318" t="s">
        <v>990</v>
      </c>
      <c r="G1260" s="319"/>
      <c r="H1260" s="319"/>
      <c r="I1260" s="319"/>
      <c r="J1260" s="316"/>
      <c r="K1260" s="320">
        <v>-1.1819999999999999</v>
      </c>
      <c r="L1260" s="316"/>
      <c r="M1260" s="316"/>
      <c r="N1260" s="316"/>
      <c r="O1260" s="316"/>
      <c r="P1260" s="316"/>
      <c r="Q1260" s="316"/>
      <c r="S1260" s="321"/>
      <c r="U1260" s="322"/>
      <c r="V1260" s="316"/>
      <c r="W1260" s="316"/>
      <c r="X1260" s="316"/>
      <c r="Y1260" s="316"/>
      <c r="Z1260" s="316"/>
      <c r="AA1260" s="316"/>
      <c r="AB1260" s="323"/>
      <c r="AU1260" s="324" t="s">
        <v>180</v>
      </c>
      <c r="AV1260" s="324" t="s">
        <v>86</v>
      </c>
      <c r="AW1260" s="116" t="s">
        <v>86</v>
      </c>
      <c r="AX1260" s="116" t="s">
        <v>31</v>
      </c>
      <c r="AY1260" s="116" t="s">
        <v>74</v>
      </c>
      <c r="AZ1260" s="324" t="s">
        <v>172</v>
      </c>
    </row>
    <row r="1261" spans="2:52" s="116" customFormat="1" ht="22.6" customHeight="1" x14ac:dyDescent="0.35">
      <c r="B1261" s="315"/>
      <c r="C1261" s="316"/>
      <c r="D1261" s="316"/>
      <c r="E1261" s="317" t="s">
        <v>5</v>
      </c>
      <c r="F1261" s="318" t="s">
        <v>1207</v>
      </c>
      <c r="G1261" s="319"/>
      <c r="H1261" s="319"/>
      <c r="I1261" s="319"/>
      <c r="J1261" s="316"/>
      <c r="K1261" s="320">
        <v>15.7</v>
      </c>
      <c r="L1261" s="316"/>
      <c r="M1261" s="316"/>
      <c r="N1261" s="316"/>
      <c r="O1261" s="316"/>
      <c r="P1261" s="316"/>
      <c r="Q1261" s="316"/>
      <c r="S1261" s="321"/>
      <c r="U1261" s="322"/>
      <c r="V1261" s="316"/>
      <c r="W1261" s="316"/>
      <c r="X1261" s="316"/>
      <c r="Y1261" s="316"/>
      <c r="Z1261" s="316"/>
      <c r="AA1261" s="316"/>
      <c r="AB1261" s="323"/>
      <c r="AU1261" s="324" t="s">
        <v>180</v>
      </c>
      <c r="AV1261" s="324" t="s">
        <v>86</v>
      </c>
      <c r="AW1261" s="116" t="s">
        <v>86</v>
      </c>
      <c r="AX1261" s="116" t="s">
        <v>31</v>
      </c>
      <c r="AY1261" s="116" t="s">
        <v>74</v>
      </c>
      <c r="AZ1261" s="324" t="s">
        <v>172</v>
      </c>
    </row>
    <row r="1262" spans="2:52" s="116" customFormat="1" ht="22.6" customHeight="1" x14ac:dyDescent="0.35">
      <c r="B1262" s="315"/>
      <c r="C1262" s="316"/>
      <c r="D1262" s="316"/>
      <c r="E1262" s="317" t="s">
        <v>5</v>
      </c>
      <c r="F1262" s="318" t="s">
        <v>490</v>
      </c>
      <c r="G1262" s="319"/>
      <c r="H1262" s="319"/>
      <c r="I1262" s="319"/>
      <c r="J1262" s="316"/>
      <c r="K1262" s="320">
        <v>-3.1520000000000001</v>
      </c>
      <c r="L1262" s="316"/>
      <c r="M1262" s="316"/>
      <c r="N1262" s="316"/>
      <c r="O1262" s="316"/>
      <c r="P1262" s="316"/>
      <c r="Q1262" s="316"/>
      <c r="S1262" s="321"/>
      <c r="U1262" s="322"/>
      <c r="V1262" s="316"/>
      <c r="W1262" s="316"/>
      <c r="X1262" s="316"/>
      <c r="Y1262" s="316"/>
      <c r="Z1262" s="316"/>
      <c r="AA1262" s="316"/>
      <c r="AB1262" s="323"/>
      <c r="AU1262" s="324" t="s">
        <v>180</v>
      </c>
      <c r="AV1262" s="324" t="s">
        <v>86</v>
      </c>
      <c r="AW1262" s="116" t="s">
        <v>86</v>
      </c>
      <c r="AX1262" s="116" t="s">
        <v>31</v>
      </c>
      <c r="AY1262" s="116" t="s">
        <v>74</v>
      </c>
      <c r="AZ1262" s="324" t="s">
        <v>172</v>
      </c>
    </row>
    <row r="1263" spans="2:52" s="116" customFormat="1" ht="22.6" customHeight="1" x14ac:dyDescent="0.35">
      <c r="B1263" s="315"/>
      <c r="C1263" s="316"/>
      <c r="D1263" s="316"/>
      <c r="E1263" s="317" t="s">
        <v>5</v>
      </c>
      <c r="F1263" s="318" t="s">
        <v>491</v>
      </c>
      <c r="G1263" s="319"/>
      <c r="H1263" s="319"/>
      <c r="I1263" s="319"/>
      <c r="J1263" s="316"/>
      <c r="K1263" s="320">
        <v>1.6</v>
      </c>
      <c r="L1263" s="316"/>
      <c r="M1263" s="316"/>
      <c r="N1263" s="316"/>
      <c r="O1263" s="316"/>
      <c r="P1263" s="316"/>
      <c r="Q1263" s="316"/>
      <c r="S1263" s="321"/>
      <c r="U1263" s="322"/>
      <c r="V1263" s="316"/>
      <c r="W1263" s="316"/>
      <c r="X1263" s="316"/>
      <c r="Y1263" s="316"/>
      <c r="Z1263" s="316"/>
      <c r="AA1263" s="316"/>
      <c r="AB1263" s="323"/>
      <c r="AU1263" s="324" t="s">
        <v>180</v>
      </c>
      <c r="AV1263" s="324" t="s">
        <v>86</v>
      </c>
      <c r="AW1263" s="116" t="s">
        <v>86</v>
      </c>
      <c r="AX1263" s="116" t="s">
        <v>31</v>
      </c>
      <c r="AY1263" s="116" t="s">
        <v>74</v>
      </c>
      <c r="AZ1263" s="324" t="s">
        <v>172</v>
      </c>
    </row>
    <row r="1264" spans="2:52" s="116" customFormat="1" ht="22.6" customHeight="1" x14ac:dyDescent="0.35">
      <c r="B1264" s="315"/>
      <c r="C1264" s="316"/>
      <c r="D1264" s="316"/>
      <c r="E1264" s="317" t="s">
        <v>5</v>
      </c>
      <c r="F1264" s="318" t="s">
        <v>492</v>
      </c>
      <c r="G1264" s="319"/>
      <c r="H1264" s="319"/>
      <c r="I1264" s="319"/>
      <c r="J1264" s="316"/>
      <c r="K1264" s="320">
        <v>-1.44</v>
      </c>
      <c r="L1264" s="316"/>
      <c r="M1264" s="316"/>
      <c r="N1264" s="316"/>
      <c r="O1264" s="316"/>
      <c r="P1264" s="316"/>
      <c r="Q1264" s="316"/>
      <c r="S1264" s="321"/>
      <c r="U1264" s="322"/>
      <c r="V1264" s="316"/>
      <c r="W1264" s="316"/>
      <c r="X1264" s="316"/>
      <c r="Y1264" s="316"/>
      <c r="Z1264" s="316"/>
      <c r="AA1264" s="316"/>
      <c r="AB1264" s="323"/>
      <c r="AU1264" s="324" t="s">
        <v>180</v>
      </c>
      <c r="AV1264" s="324" t="s">
        <v>86</v>
      </c>
      <c r="AW1264" s="116" t="s">
        <v>86</v>
      </c>
      <c r="AX1264" s="116" t="s">
        <v>31</v>
      </c>
      <c r="AY1264" s="116" t="s">
        <v>74</v>
      </c>
      <c r="AZ1264" s="324" t="s">
        <v>172</v>
      </c>
    </row>
    <row r="1265" spans="2:52" s="116" customFormat="1" ht="22.6" customHeight="1" x14ac:dyDescent="0.35">
      <c r="B1265" s="315"/>
      <c r="C1265" s="316"/>
      <c r="D1265" s="316"/>
      <c r="E1265" s="317" t="s">
        <v>5</v>
      </c>
      <c r="F1265" s="318" t="s">
        <v>1208</v>
      </c>
      <c r="G1265" s="319"/>
      <c r="H1265" s="319"/>
      <c r="I1265" s="319"/>
      <c r="J1265" s="316"/>
      <c r="K1265" s="320">
        <v>16.399999999999999</v>
      </c>
      <c r="L1265" s="316"/>
      <c r="M1265" s="316"/>
      <c r="N1265" s="316"/>
      <c r="O1265" s="316"/>
      <c r="P1265" s="316"/>
      <c r="Q1265" s="316"/>
      <c r="S1265" s="321"/>
      <c r="U1265" s="322"/>
      <c r="V1265" s="316"/>
      <c r="W1265" s="316"/>
      <c r="X1265" s="316"/>
      <c r="Y1265" s="316"/>
      <c r="Z1265" s="316"/>
      <c r="AA1265" s="316"/>
      <c r="AB1265" s="323"/>
      <c r="AU1265" s="324" t="s">
        <v>180</v>
      </c>
      <c r="AV1265" s="324" t="s">
        <v>86</v>
      </c>
      <c r="AW1265" s="116" t="s">
        <v>86</v>
      </c>
      <c r="AX1265" s="116" t="s">
        <v>31</v>
      </c>
      <c r="AY1265" s="116" t="s">
        <v>74</v>
      </c>
      <c r="AZ1265" s="324" t="s">
        <v>172</v>
      </c>
    </row>
    <row r="1266" spans="2:52" s="116" customFormat="1" ht="22.6" customHeight="1" x14ac:dyDescent="0.35">
      <c r="B1266" s="315"/>
      <c r="C1266" s="316"/>
      <c r="D1266" s="316"/>
      <c r="E1266" s="317" t="s">
        <v>5</v>
      </c>
      <c r="F1266" s="318" t="s">
        <v>1209</v>
      </c>
      <c r="G1266" s="319"/>
      <c r="H1266" s="319"/>
      <c r="I1266" s="319"/>
      <c r="J1266" s="316"/>
      <c r="K1266" s="320">
        <v>-3.129</v>
      </c>
      <c r="L1266" s="316"/>
      <c r="M1266" s="316"/>
      <c r="N1266" s="316"/>
      <c r="O1266" s="316"/>
      <c r="P1266" s="316"/>
      <c r="Q1266" s="316"/>
      <c r="S1266" s="321"/>
      <c r="U1266" s="322"/>
      <c r="V1266" s="316"/>
      <c r="W1266" s="316"/>
      <c r="X1266" s="316"/>
      <c r="Y1266" s="316"/>
      <c r="Z1266" s="316"/>
      <c r="AA1266" s="316"/>
      <c r="AB1266" s="323"/>
      <c r="AU1266" s="324" t="s">
        <v>180</v>
      </c>
      <c r="AV1266" s="324" t="s">
        <v>86</v>
      </c>
      <c r="AW1266" s="116" t="s">
        <v>86</v>
      </c>
      <c r="AX1266" s="116" t="s">
        <v>31</v>
      </c>
      <c r="AY1266" s="116" t="s">
        <v>74</v>
      </c>
      <c r="AZ1266" s="324" t="s">
        <v>172</v>
      </c>
    </row>
    <row r="1267" spans="2:52" s="116" customFormat="1" ht="22.6" customHeight="1" x14ac:dyDescent="0.35">
      <c r="B1267" s="315"/>
      <c r="C1267" s="316"/>
      <c r="D1267" s="316"/>
      <c r="E1267" s="317" t="s">
        <v>5</v>
      </c>
      <c r="F1267" s="318" t="s">
        <v>1210</v>
      </c>
      <c r="G1267" s="319"/>
      <c r="H1267" s="319"/>
      <c r="I1267" s="319"/>
      <c r="J1267" s="316"/>
      <c r="K1267" s="320">
        <v>-2.02</v>
      </c>
      <c r="L1267" s="316"/>
      <c r="M1267" s="316"/>
      <c r="N1267" s="316"/>
      <c r="O1267" s="316"/>
      <c r="P1267" s="316"/>
      <c r="Q1267" s="316"/>
      <c r="S1267" s="321"/>
      <c r="U1267" s="322"/>
      <c r="V1267" s="316"/>
      <c r="W1267" s="316"/>
      <c r="X1267" s="316"/>
      <c r="Y1267" s="316"/>
      <c r="Z1267" s="316"/>
      <c r="AA1267" s="316"/>
      <c r="AB1267" s="323"/>
      <c r="AU1267" s="324" t="s">
        <v>180</v>
      </c>
      <c r="AV1267" s="324" t="s">
        <v>86</v>
      </c>
      <c r="AW1267" s="116" t="s">
        <v>86</v>
      </c>
      <c r="AX1267" s="116" t="s">
        <v>31</v>
      </c>
      <c r="AY1267" s="116" t="s">
        <v>74</v>
      </c>
      <c r="AZ1267" s="324" t="s">
        <v>172</v>
      </c>
    </row>
    <row r="1268" spans="2:52" s="116" customFormat="1" ht="22.6" customHeight="1" x14ac:dyDescent="0.35">
      <c r="B1268" s="315"/>
      <c r="C1268" s="316"/>
      <c r="D1268" s="316"/>
      <c r="E1268" s="317" t="s">
        <v>5</v>
      </c>
      <c r="F1268" s="318" t="s">
        <v>470</v>
      </c>
      <c r="G1268" s="319"/>
      <c r="H1268" s="319"/>
      <c r="I1268" s="319"/>
      <c r="J1268" s="316"/>
      <c r="K1268" s="320">
        <v>-2.5</v>
      </c>
      <c r="L1268" s="316"/>
      <c r="M1268" s="316"/>
      <c r="N1268" s="316"/>
      <c r="O1268" s="316"/>
      <c r="P1268" s="316"/>
      <c r="Q1268" s="316"/>
      <c r="S1268" s="321"/>
      <c r="U1268" s="322"/>
      <c r="V1268" s="316"/>
      <c r="W1268" s="316"/>
      <c r="X1268" s="316"/>
      <c r="Y1268" s="316"/>
      <c r="Z1268" s="316"/>
      <c r="AA1268" s="316"/>
      <c r="AB1268" s="323"/>
      <c r="AU1268" s="324" t="s">
        <v>180</v>
      </c>
      <c r="AV1268" s="324" t="s">
        <v>86</v>
      </c>
      <c r="AW1268" s="116" t="s">
        <v>86</v>
      </c>
      <c r="AX1268" s="116" t="s">
        <v>31</v>
      </c>
      <c r="AY1268" s="116" t="s">
        <v>74</v>
      </c>
      <c r="AZ1268" s="324" t="s">
        <v>172</v>
      </c>
    </row>
    <row r="1269" spans="2:52" s="116" customFormat="1" ht="22.6" customHeight="1" x14ac:dyDescent="0.35">
      <c r="B1269" s="315"/>
      <c r="C1269" s="316"/>
      <c r="D1269" s="316"/>
      <c r="E1269" s="317" t="s">
        <v>5</v>
      </c>
      <c r="F1269" s="318" t="s">
        <v>1211</v>
      </c>
      <c r="G1269" s="319"/>
      <c r="H1269" s="319"/>
      <c r="I1269" s="319"/>
      <c r="J1269" s="316"/>
      <c r="K1269" s="320">
        <v>38.799999999999997</v>
      </c>
      <c r="L1269" s="316"/>
      <c r="M1269" s="316"/>
      <c r="N1269" s="316"/>
      <c r="O1269" s="316"/>
      <c r="P1269" s="316"/>
      <c r="Q1269" s="316"/>
      <c r="S1269" s="321"/>
      <c r="U1269" s="322"/>
      <c r="V1269" s="316"/>
      <c r="W1269" s="316"/>
      <c r="X1269" s="316"/>
      <c r="Y1269" s="316"/>
      <c r="Z1269" s="316"/>
      <c r="AA1269" s="316"/>
      <c r="AB1269" s="323"/>
      <c r="AU1269" s="324" t="s">
        <v>180</v>
      </c>
      <c r="AV1269" s="324" t="s">
        <v>86</v>
      </c>
      <c r="AW1269" s="116" t="s">
        <v>86</v>
      </c>
      <c r="AX1269" s="116" t="s">
        <v>31</v>
      </c>
      <c r="AY1269" s="116" t="s">
        <v>74</v>
      </c>
      <c r="AZ1269" s="324" t="s">
        <v>172</v>
      </c>
    </row>
    <row r="1270" spans="2:52" s="116" customFormat="1" ht="22.6" customHeight="1" x14ac:dyDescent="0.35">
      <c r="B1270" s="315"/>
      <c r="C1270" s="316"/>
      <c r="D1270" s="316"/>
      <c r="E1270" s="317" t="s">
        <v>5</v>
      </c>
      <c r="F1270" s="318" t="s">
        <v>1212</v>
      </c>
      <c r="G1270" s="319"/>
      <c r="H1270" s="319"/>
      <c r="I1270" s="319"/>
      <c r="J1270" s="316"/>
      <c r="K1270" s="320">
        <v>-5.8</v>
      </c>
      <c r="L1270" s="316"/>
      <c r="M1270" s="316"/>
      <c r="N1270" s="316"/>
      <c r="O1270" s="316"/>
      <c r="P1270" s="316"/>
      <c r="Q1270" s="316"/>
      <c r="S1270" s="321"/>
      <c r="U1270" s="322"/>
      <c r="V1270" s="316"/>
      <c r="W1270" s="316"/>
      <c r="X1270" s="316"/>
      <c r="Y1270" s="316"/>
      <c r="Z1270" s="316"/>
      <c r="AA1270" s="316"/>
      <c r="AB1270" s="323"/>
      <c r="AU1270" s="324" t="s">
        <v>180</v>
      </c>
      <c r="AV1270" s="324" t="s">
        <v>86</v>
      </c>
      <c r="AW1270" s="116" t="s">
        <v>86</v>
      </c>
      <c r="AX1270" s="116" t="s">
        <v>31</v>
      </c>
      <c r="AY1270" s="116" t="s">
        <v>74</v>
      </c>
      <c r="AZ1270" s="324" t="s">
        <v>172</v>
      </c>
    </row>
    <row r="1271" spans="2:52" s="116" customFormat="1" ht="22.6" customHeight="1" x14ac:dyDescent="0.35">
      <c r="B1271" s="315"/>
      <c r="C1271" s="316"/>
      <c r="D1271" s="316"/>
      <c r="E1271" s="317" t="s">
        <v>5</v>
      </c>
      <c r="F1271" s="318" t="s">
        <v>1213</v>
      </c>
      <c r="G1271" s="319"/>
      <c r="H1271" s="319"/>
      <c r="I1271" s="319"/>
      <c r="J1271" s="316"/>
      <c r="K1271" s="320">
        <v>-2.7</v>
      </c>
      <c r="L1271" s="316"/>
      <c r="M1271" s="316"/>
      <c r="N1271" s="316"/>
      <c r="O1271" s="316"/>
      <c r="P1271" s="316"/>
      <c r="Q1271" s="316"/>
      <c r="S1271" s="321"/>
      <c r="U1271" s="322"/>
      <c r="V1271" s="316"/>
      <c r="W1271" s="316"/>
      <c r="X1271" s="316"/>
      <c r="Y1271" s="316"/>
      <c r="Z1271" s="316"/>
      <c r="AA1271" s="316"/>
      <c r="AB1271" s="323"/>
      <c r="AU1271" s="324" t="s">
        <v>180</v>
      </c>
      <c r="AV1271" s="324" t="s">
        <v>86</v>
      </c>
      <c r="AW1271" s="116" t="s">
        <v>86</v>
      </c>
      <c r="AX1271" s="116" t="s">
        <v>31</v>
      </c>
      <c r="AY1271" s="116" t="s">
        <v>74</v>
      </c>
      <c r="AZ1271" s="324" t="s">
        <v>172</v>
      </c>
    </row>
    <row r="1272" spans="2:52" s="116" customFormat="1" ht="22.6" customHeight="1" x14ac:dyDescent="0.35">
      <c r="B1272" s="315"/>
      <c r="C1272" s="316"/>
      <c r="D1272" s="316"/>
      <c r="E1272" s="317" t="s">
        <v>5</v>
      </c>
      <c r="F1272" s="318" t="s">
        <v>476</v>
      </c>
      <c r="G1272" s="319"/>
      <c r="H1272" s="319"/>
      <c r="I1272" s="319"/>
      <c r="J1272" s="316"/>
      <c r="K1272" s="320">
        <v>-1.32</v>
      </c>
      <c r="L1272" s="316"/>
      <c r="M1272" s="316"/>
      <c r="N1272" s="316"/>
      <c r="O1272" s="316"/>
      <c r="P1272" s="316"/>
      <c r="Q1272" s="316"/>
      <c r="S1272" s="321"/>
      <c r="U1272" s="322"/>
      <c r="V1272" s="316"/>
      <c r="W1272" s="316"/>
      <c r="X1272" s="316"/>
      <c r="Y1272" s="316"/>
      <c r="Z1272" s="316"/>
      <c r="AA1272" s="316"/>
      <c r="AB1272" s="323"/>
      <c r="AU1272" s="324" t="s">
        <v>180</v>
      </c>
      <c r="AV1272" s="324" t="s">
        <v>86</v>
      </c>
      <c r="AW1272" s="116" t="s">
        <v>86</v>
      </c>
      <c r="AX1272" s="116" t="s">
        <v>31</v>
      </c>
      <c r="AY1272" s="116" t="s">
        <v>74</v>
      </c>
      <c r="AZ1272" s="324" t="s">
        <v>172</v>
      </c>
    </row>
    <row r="1273" spans="2:52" s="116" customFormat="1" ht="22.6" customHeight="1" x14ac:dyDescent="0.35">
      <c r="B1273" s="315"/>
      <c r="C1273" s="316"/>
      <c r="D1273" s="316"/>
      <c r="E1273" s="317" t="s">
        <v>5</v>
      </c>
      <c r="F1273" s="318" t="s">
        <v>1214</v>
      </c>
      <c r="G1273" s="319"/>
      <c r="H1273" s="319"/>
      <c r="I1273" s="319"/>
      <c r="J1273" s="316"/>
      <c r="K1273" s="320">
        <v>24.44</v>
      </c>
      <c r="L1273" s="316"/>
      <c r="M1273" s="316"/>
      <c r="N1273" s="316"/>
      <c r="O1273" s="316"/>
      <c r="P1273" s="316"/>
      <c r="Q1273" s="316"/>
      <c r="S1273" s="321"/>
      <c r="U1273" s="322"/>
      <c r="V1273" s="316"/>
      <c r="W1273" s="316"/>
      <c r="X1273" s="316"/>
      <c r="Y1273" s="316"/>
      <c r="Z1273" s="316"/>
      <c r="AA1273" s="316"/>
      <c r="AB1273" s="323"/>
      <c r="AU1273" s="324" t="s">
        <v>180</v>
      </c>
      <c r="AV1273" s="324" t="s">
        <v>86</v>
      </c>
      <c r="AW1273" s="116" t="s">
        <v>86</v>
      </c>
      <c r="AX1273" s="116" t="s">
        <v>31</v>
      </c>
      <c r="AY1273" s="116" t="s">
        <v>74</v>
      </c>
      <c r="AZ1273" s="324" t="s">
        <v>172</v>
      </c>
    </row>
    <row r="1274" spans="2:52" s="116" customFormat="1" ht="22.6" customHeight="1" x14ac:dyDescent="0.35">
      <c r="B1274" s="315"/>
      <c r="C1274" s="316"/>
      <c r="D1274" s="316"/>
      <c r="E1274" s="317" t="s">
        <v>5</v>
      </c>
      <c r="F1274" s="318" t="s">
        <v>450</v>
      </c>
      <c r="G1274" s="319"/>
      <c r="H1274" s="319"/>
      <c r="I1274" s="319"/>
      <c r="J1274" s="316"/>
      <c r="K1274" s="320">
        <v>-1.6</v>
      </c>
      <c r="L1274" s="316"/>
      <c r="M1274" s="316"/>
      <c r="N1274" s="316"/>
      <c r="O1274" s="316"/>
      <c r="P1274" s="316"/>
      <c r="Q1274" s="316"/>
      <c r="S1274" s="321"/>
      <c r="U1274" s="322"/>
      <c r="V1274" s="316"/>
      <c r="W1274" s="316"/>
      <c r="X1274" s="316"/>
      <c r="Y1274" s="316"/>
      <c r="Z1274" s="316"/>
      <c r="AA1274" s="316"/>
      <c r="AB1274" s="323"/>
      <c r="AU1274" s="324" t="s">
        <v>180</v>
      </c>
      <c r="AV1274" s="324" t="s">
        <v>86</v>
      </c>
      <c r="AW1274" s="116" t="s">
        <v>86</v>
      </c>
      <c r="AX1274" s="116" t="s">
        <v>31</v>
      </c>
      <c r="AY1274" s="116" t="s">
        <v>74</v>
      </c>
      <c r="AZ1274" s="324" t="s">
        <v>172</v>
      </c>
    </row>
    <row r="1275" spans="2:52" s="116" customFormat="1" ht="22.6" customHeight="1" x14ac:dyDescent="0.35">
      <c r="B1275" s="315"/>
      <c r="C1275" s="316"/>
      <c r="D1275" s="316"/>
      <c r="E1275" s="317" t="s">
        <v>5</v>
      </c>
      <c r="F1275" s="318" t="s">
        <v>1215</v>
      </c>
      <c r="G1275" s="319"/>
      <c r="H1275" s="319"/>
      <c r="I1275" s="319"/>
      <c r="J1275" s="316"/>
      <c r="K1275" s="320">
        <v>-4</v>
      </c>
      <c r="L1275" s="316"/>
      <c r="M1275" s="316"/>
      <c r="N1275" s="316"/>
      <c r="O1275" s="316"/>
      <c r="P1275" s="316"/>
      <c r="Q1275" s="316"/>
      <c r="S1275" s="321"/>
      <c r="U1275" s="322"/>
      <c r="V1275" s="316"/>
      <c r="W1275" s="316"/>
      <c r="X1275" s="316"/>
      <c r="Y1275" s="316"/>
      <c r="Z1275" s="316"/>
      <c r="AA1275" s="316"/>
      <c r="AB1275" s="323"/>
      <c r="AU1275" s="324" t="s">
        <v>180</v>
      </c>
      <c r="AV1275" s="324" t="s">
        <v>86</v>
      </c>
      <c r="AW1275" s="116" t="s">
        <v>86</v>
      </c>
      <c r="AX1275" s="116" t="s">
        <v>31</v>
      </c>
      <c r="AY1275" s="116" t="s">
        <v>74</v>
      </c>
      <c r="AZ1275" s="324" t="s">
        <v>172</v>
      </c>
    </row>
    <row r="1276" spans="2:52" s="119" customFormat="1" ht="22.6" customHeight="1" x14ac:dyDescent="0.35">
      <c r="B1276" s="344"/>
      <c r="C1276" s="345"/>
      <c r="D1276" s="345"/>
      <c r="E1276" s="346" t="s">
        <v>5</v>
      </c>
      <c r="F1276" s="347" t="s">
        <v>250</v>
      </c>
      <c r="G1276" s="348"/>
      <c r="H1276" s="348"/>
      <c r="I1276" s="348"/>
      <c r="J1276" s="345"/>
      <c r="K1276" s="349">
        <v>137.828</v>
      </c>
      <c r="L1276" s="345"/>
      <c r="M1276" s="345"/>
      <c r="N1276" s="345"/>
      <c r="O1276" s="345"/>
      <c r="P1276" s="345"/>
      <c r="Q1276" s="345"/>
      <c r="S1276" s="350"/>
      <c r="U1276" s="351"/>
      <c r="V1276" s="345"/>
      <c r="W1276" s="345"/>
      <c r="X1276" s="345"/>
      <c r="Y1276" s="345"/>
      <c r="Z1276" s="345"/>
      <c r="AA1276" s="345"/>
      <c r="AB1276" s="352"/>
      <c r="AU1276" s="353" t="s">
        <v>180</v>
      </c>
      <c r="AV1276" s="353" t="s">
        <v>86</v>
      </c>
      <c r="AW1276" s="119" t="s">
        <v>190</v>
      </c>
      <c r="AX1276" s="119" t="s">
        <v>31</v>
      </c>
      <c r="AY1276" s="119" t="s">
        <v>74</v>
      </c>
      <c r="AZ1276" s="353" t="s">
        <v>172</v>
      </c>
    </row>
    <row r="1277" spans="2:52" s="115" customFormat="1" ht="22.6" customHeight="1" x14ac:dyDescent="0.35">
      <c r="B1277" s="303"/>
      <c r="C1277" s="304"/>
      <c r="D1277" s="304"/>
      <c r="E1277" s="305" t="s">
        <v>5</v>
      </c>
      <c r="F1277" s="313" t="s">
        <v>523</v>
      </c>
      <c r="G1277" s="314"/>
      <c r="H1277" s="314"/>
      <c r="I1277" s="314"/>
      <c r="J1277" s="304"/>
      <c r="K1277" s="308" t="s">
        <v>5</v>
      </c>
      <c r="L1277" s="304"/>
      <c r="M1277" s="304"/>
      <c r="N1277" s="304"/>
      <c r="O1277" s="304"/>
      <c r="P1277" s="304"/>
      <c r="Q1277" s="304"/>
      <c r="S1277" s="309"/>
      <c r="U1277" s="310"/>
      <c r="V1277" s="304"/>
      <c r="W1277" s="304"/>
      <c r="X1277" s="304"/>
      <c r="Y1277" s="304"/>
      <c r="Z1277" s="304"/>
      <c r="AA1277" s="304"/>
      <c r="AB1277" s="311"/>
      <c r="AU1277" s="312" t="s">
        <v>180</v>
      </c>
      <c r="AV1277" s="312" t="s">
        <v>86</v>
      </c>
      <c r="AW1277" s="115" t="s">
        <v>81</v>
      </c>
      <c r="AX1277" s="115" t="s">
        <v>31</v>
      </c>
      <c r="AY1277" s="115" t="s">
        <v>74</v>
      </c>
      <c r="AZ1277" s="312" t="s">
        <v>172</v>
      </c>
    </row>
    <row r="1278" spans="2:52" s="115" customFormat="1" ht="22.6" customHeight="1" x14ac:dyDescent="0.35">
      <c r="B1278" s="303"/>
      <c r="C1278" s="304"/>
      <c r="D1278" s="304"/>
      <c r="E1278" s="305" t="s">
        <v>5</v>
      </c>
      <c r="F1278" s="313" t="s">
        <v>307</v>
      </c>
      <c r="G1278" s="314"/>
      <c r="H1278" s="314"/>
      <c r="I1278" s="314"/>
      <c r="J1278" s="304"/>
      <c r="K1278" s="308" t="s">
        <v>5</v>
      </c>
      <c r="L1278" s="304"/>
      <c r="M1278" s="304"/>
      <c r="N1278" s="304"/>
      <c r="O1278" s="304"/>
      <c r="P1278" s="304"/>
      <c r="Q1278" s="304"/>
      <c r="S1278" s="309"/>
      <c r="U1278" s="310"/>
      <c r="V1278" s="304"/>
      <c r="W1278" s="304"/>
      <c r="X1278" s="304"/>
      <c r="Y1278" s="304"/>
      <c r="Z1278" s="304"/>
      <c r="AA1278" s="304"/>
      <c r="AB1278" s="311"/>
      <c r="AU1278" s="312" t="s">
        <v>180</v>
      </c>
      <c r="AV1278" s="312" t="s">
        <v>86</v>
      </c>
      <c r="AW1278" s="115" t="s">
        <v>81</v>
      </c>
      <c r="AX1278" s="115" t="s">
        <v>31</v>
      </c>
      <c r="AY1278" s="115" t="s">
        <v>74</v>
      </c>
      <c r="AZ1278" s="312" t="s">
        <v>172</v>
      </c>
    </row>
    <row r="1279" spans="2:52" s="115" customFormat="1" ht="22.6" customHeight="1" x14ac:dyDescent="0.35">
      <c r="B1279" s="303"/>
      <c r="C1279" s="304"/>
      <c r="D1279" s="304"/>
      <c r="E1279" s="305" t="s">
        <v>5</v>
      </c>
      <c r="F1279" s="313" t="s">
        <v>1216</v>
      </c>
      <c r="G1279" s="314"/>
      <c r="H1279" s="314"/>
      <c r="I1279" s="314"/>
      <c r="J1279" s="304"/>
      <c r="K1279" s="308" t="s">
        <v>5</v>
      </c>
      <c r="L1279" s="304"/>
      <c r="M1279" s="304"/>
      <c r="N1279" s="304"/>
      <c r="O1279" s="304"/>
      <c r="P1279" s="304"/>
      <c r="Q1279" s="304"/>
      <c r="S1279" s="309"/>
      <c r="U1279" s="310"/>
      <c r="V1279" s="304"/>
      <c r="W1279" s="304"/>
      <c r="X1279" s="304"/>
      <c r="Y1279" s="304"/>
      <c r="Z1279" s="304"/>
      <c r="AA1279" s="304"/>
      <c r="AB1279" s="311"/>
      <c r="AU1279" s="312" t="s">
        <v>180</v>
      </c>
      <c r="AV1279" s="312" t="s">
        <v>86</v>
      </c>
      <c r="AW1279" s="115" t="s">
        <v>81</v>
      </c>
      <c r="AX1279" s="115" t="s">
        <v>31</v>
      </c>
      <c r="AY1279" s="115" t="s">
        <v>74</v>
      </c>
      <c r="AZ1279" s="312" t="s">
        <v>172</v>
      </c>
    </row>
    <row r="1280" spans="2:52" s="116" customFormat="1" ht="22.6" customHeight="1" x14ac:dyDescent="0.35">
      <c r="B1280" s="315"/>
      <c r="C1280" s="316"/>
      <c r="D1280" s="316"/>
      <c r="E1280" s="317" t="s">
        <v>5</v>
      </c>
      <c r="F1280" s="318" t="s">
        <v>1217</v>
      </c>
      <c r="G1280" s="319"/>
      <c r="H1280" s="319"/>
      <c r="I1280" s="319"/>
      <c r="J1280" s="316"/>
      <c r="K1280" s="320">
        <v>1.9119999999999999</v>
      </c>
      <c r="L1280" s="316"/>
      <c r="M1280" s="316"/>
      <c r="N1280" s="316"/>
      <c r="O1280" s="316"/>
      <c r="P1280" s="316"/>
      <c r="Q1280" s="316"/>
      <c r="S1280" s="321"/>
      <c r="U1280" s="322"/>
      <c r="V1280" s="316"/>
      <c r="W1280" s="316"/>
      <c r="X1280" s="316"/>
      <c r="Y1280" s="316"/>
      <c r="Z1280" s="316"/>
      <c r="AA1280" s="316"/>
      <c r="AB1280" s="323"/>
      <c r="AU1280" s="324" t="s">
        <v>180</v>
      </c>
      <c r="AV1280" s="324" t="s">
        <v>86</v>
      </c>
      <c r="AW1280" s="116" t="s">
        <v>86</v>
      </c>
      <c r="AX1280" s="116" t="s">
        <v>31</v>
      </c>
      <c r="AY1280" s="116" t="s">
        <v>74</v>
      </c>
      <c r="AZ1280" s="324" t="s">
        <v>172</v>
      </c>
    </row>
    <row r="1281" spans="2:66" s="116" customFormat="1" ht="22.6" customHeight="1" x14ac:dyDescent="0.35">
      <c r="B1281" s="315"/>
      <c r="C1281" s="316"/>
      <c r="D1281" s="316"/>
      <c r="E1281" s="317" t="s">
        <v>5</v>
      </c>
      <c r="F1281" s="318" t="s">
        <v>1218</v>
      </c>
      <c r="G1281" s="319"/>
      <c r="H1281" s="319"/>
      <c r="I1281" s="319"/>
      <c r="J1281" s="316"/>
      <c r="K1281" s="320">
        <v>-0.12</v>
      </c>
      <c r="L1281" s="316"/>
      <c r="M1281" s="316"/>
      <c r="N1281" s="316"/>
      <c r="O1281" s="316"/>
      <c r="P1281" s="316"/>
      <c r="Q1281" s="316"/>
      <c r="S1281" s="321"/>
      <c r="U1281" s="322"/>
      <c r="V1281" s="316"/>
      <c r="W1281" s="316"/>
      <c r="X1281" s="316"/>
      <c r="Y1281" s="316"/>
      <c r="Z1281" s="316"/>
      <c r="AA1281" s="316"/>
      <c r="AB1281" s="323"/>
      <c r="AU1281" s="324" t="s">
        <v>180</v>
      </c>
      <c r="AV1281" s="324" t="s">
        <v>86</v>
      </c>
      <c r="AW1281" s="116" t="s">
        <v>86</v>
      </c>
      <c r="AX1281" s="116" t="s">
        <v>31</v>
      </c>
      <c r="AY1281" s="116" t="s">
        <v>74</v>
      </c>
      <c r="AZ1281" s="324" t="s">
        <v>172</v>
      </c>
    </row>
    <row r="1282" spans="2:66" s="116" customFormat="1" ht="22.6" customHeight="1" x14ac:dyDescent="0.35">
      <c r="B1282" s="315"/>
      <c r="C1282" s="316"/>
      <c r="D1282" s="316"/>
      <c r="E1282" s="317" t="s">
        <v>5</v>
      </c>
      <c r="F1282" s="318" t="s">
        <v>1219</v>
      </c>
      <c r="G1282" s="319"/>
      <c r="H1282" s="319"/>
      <c r="I1282" s="319"/>
      <c r="J1282" s="316"/>
      <c r="K1282" s="320">
        <v>-0.24</v>
      </c>
      <c r="L1282" s="316"/>
      <c r="M1282" s="316"/>
      <c r="N1282" s="316"/>
      <c r="O1282" s="316"/>
      <c r="P1282" s="316"/>
      <c r="Q1282" s="316"/>
      <c r="S1282" s="321"/>
      <c r="U1282" s="322"/>
      <c r="V1282" s="316"/>
      <c r="W1282" s="316"/>
      <c r="X1282" s="316"/>
      <c r="Y1282" s="316"/>
      <c r="Z1282" s="316"/>
      <c r="AA1282" s="316"/>
      <c r="AB1282" s="323"/>
      <c r="AU1282" s="324" t="s">
        <v>180</v>
      </c>
      <c r="AV1282" s="324" t="s">
        <v>86</v>
      </c>
      <c r="AW1282" s="116" t="s">
        <v>86</v>
      </c>
      <c r="AX1282" s="116" t="s">
        <v>31</v>
      </c>
      <c r="AY1282" s="116" t="s">
        <v>74</v>
      </c>
      <c r="AZ1282" s="324" t="s">
        <v>172</v>
      </c>
    </row>
    <row r="1283" spans="2:66" s="116" customFormat="1" ht="22.6" customHeight="1" x14ac:dyDescent="0.35">
      <c r="B1283" s="315"/>
      <c r="C1283" s="316"/>
      <c r="D1283" s="316"/>
      <c r="E1283" s="317" t="s">
        <v>5</v>
      </c>
      <c r="F1283" s="318" t="s">
        <v>1220</v>
      </c>
      <c r="G1283" s="319"/>
      <c r="H1283" s="319"/>
      <c r="I1283" s="319"/>
      <c r="J1283" s="316"/>
      <c r="K1283" s="320">
        <v>0.96</v>
      </c>
      <c r="L1283" s="316"/>
      <c r="M1283" s="316"/>
      <c r="N1283" s="316"/>
      <c r="O1283" s="316"/>
      <c r="P1283" s="316"/>
      <c r="Q1283" s="316"/>
      <c r="S1283" s="321"/>
      <c r="U1283" s="322"/>
      <c r="V1283" s="316"/>
      <c r="W1283" s="316"/>
      <c r="X1283" s="316"/>
      <c r="Y1283" s="316"/>
      <c r="Z1283" s="316"/>
      <c r="AA1283" s="316"/>
      <c r="AB1283" s="323"/>
      <c r="AU1283" s="324" t="s">
        <v>180</v>
      </c>
      <c r="AV1283" s="324" t="s">
        <v>86</v>
      </c>
      <c r="AW1283" s="116" t="s">
        <v>86</v>
      </c>
      <c r="AX1283" s="116" t="s">
        <v>31</v>
      </c>
      <c r="AY1283" s="116" t="s">
        <v>74</v>
      </c>
      <c r="AZ1283" s="324" t="s">
        <v>172</v>
      </c>
    </row>
    <row r="1284" spans="2:66" s="119" customFormat="1" ht="22.6" customHeight="1" x14ac:dyDescent="0.35">
      <c r="B1284" s="344"/>
      <c r="C1284" s="345"/>
      <c r="D1284" s="345"/>
      <c r="E1284" s="346" t="s">
        <v>5</v>
      </c>
      <c r="F1284" s="347" t="s">
        <v>250</v>
      </c>
      <c r="G1284" s="348"/>
      <c r="H1284" s="348"/>
      <c r="I1284" s="348"/>
      <c r="J1284" s="345"/>
      <c r="K1284" s="349">
        <v>2.512</v>
      </c>
      <c r="L1284" s="345"/>
      <c r="M1284" s="345"/>
      <c r="N1284" s="345"/>
      <c r="O1284" s="345"/>
      <c r="P1284" s="345"/>
      <c r="Q1284" s="345"/>
      <c r="S1284" s="350"/>
      <c r="U1284" s="351"/>
      <c r="V1284" s="345"/>
      <c r="W1284" s="345"/>
      <c r="X1284" s="345"/>
      <c r="Y1284" s="345"/>
      <c r="Z1284" s="345"/>
      <c r="AA1284" s="345"/>
      <c r="AB1284" s="352"/>
      <c r="AU1284" s="353" t="s">
        <v>180</v>
      </c>
      <c r="AV1284" s="353" t="s">
        <v>86</v>
      </c>
      <c r="AW1284" s="119" t="s">
        <v>190</v>
      </c>
      <c r="AX1284" s="119" t="s">
        <v>31</v>
      </c>
      <c r="AY1284" s="119" t="s">
        <v>74</v>
      </c>
      <c r="AZ1284" s="353" t="s">
        <v>172</v>
      </c>
    </row>
    <row r="1285" spans="2:66" s="116" customFormat="1" ht="22.6" customHeight="1" x14ac:dyDescent="0.35">
      <c r="B1285" s="315"/>
      <c r="C1285" s="316"/>
      <c r="D1285" s="316"/>
      <c r="E1285" s="317" t="s">
        <v>5</v>
      </c>
      <c r="F1285" s="318" t="s">
        <v>1221</v>
      </c>
      <c r="G1285" s="319"/>
      <c r="H1285" s="319"/>
      <c r="I1285" s="319"/>
      <c r="J1285" s="316"/>
      <c r="K1285" s="320">
        <v>2.3239999999999998</v>
      </c>
      <c r="L1285" s="316"/>
      <c r="M1285" s="316"/>
      <c r="N1285" s="316"/>
      <c r="O1285" s="316"/>
      <c r="P1285" s="316"/>
      <c r="Q1285" s="316"/>
      <c r="S1285" s="321"/>
      <c r="U1285" s="322"/>
      <c r="V1285" s="316"/>
      <c r="W1285" s="316"/>
      <c r="X1285" s="316"/>
      <c r="Y1285" s="316"/>
      <c r="Z1285" s="316"/>
      <c r="AA1285" s="316"/>
      <c r="AB1285" s="323"/>
      <c r="AU1285" s="324" t="s">
        <v>180</v>
      </c>
      <c r="AV1285" s="324" t="s">
        <v>86</v>
      </c>
      <c r="AW1285" s="116" t="s">
        <v>86</v>
      </c>
      <c r="AX1285" s="116" t="s">
        <v>31</v>
      </c>
      <c r="AY1285" s="116" t="s">
        <v>74</v>
      </c>
      <c r="AZ1285" s="324" t="s">
        <v>172</v>
      </c>
    </row>
    <row r="1286" spans="2:66" s="116" customFormat="1" ht="22.6" customHeight="1" x14ac:dyDescent="0.35">
      <c r="B1286" s="315"/>
      <c r="C1286" s="316"/>
      <c r="D1286" s="316"/>
      <c r="E1286" s="317" t="s">
        <v>5</v>
      </c>
      <c r="F1286" s="318" t="s">
        <v>1218</v>
      </c>
      <c r="G1286" s="319"/>
      <c r="H1286" s="319"/>
      <c r="I1286" s="319"/>
      <c r="J1286" s="316"/>
      <c r="K1286" s="320">
        <v>-0.12</v>
      </c>
      <c r="L1286" s="316"/>
      <c r="M1286" s="316"/>
      <c r="N1286" s="316"/>
      <c r="O1286" s="316"/>
      <c r="P1286" s="316"/>
      <c r="Q1286" s="316"/>
      <c r="S1286" s="321"/>
      <c r="U1286" s="322"/>
      <c r="V1286" s="316"/>
      <c r="W1286" s="316"/>
      <c r="X1286" s="316"/>
      <c r="Y1286" s="316"/>
      <c r="Z1286" s="316"/>
      <c r="AA1286" s="316"/>
      <c r="AB1286" s="323"/>
      <c r="AU1286" s="324" t="s">
        <v>180</v>
      </c>
      <c r="AV1286" s="324" t="s">
        <v>86</v>
      </c>
      <c r="AW1286" s="116" t="s">
        <v>86</v>
      </c>
      <c r="AX1286" s="116" t="s">
        <v>31</v>
      </c>
      <c r="AY1286" s="116" t="s">
        <v>74</v>
      </c>
      <c r="AZ1286" s="324" t="s">
        <v>172</v>
      </c>
    </row>
    <row r="1287" spans="2:66" s="116" customFormat="1" ht="22.6" customHeight="1" x14ac:dyDescent="0.35">
      <c r="B1287" s="315"/>
      <c r="C1287" s="316"/>
      <c r="D1287" s="316"/>
      <c r="E1287" s="317" t="s">
        <v>5</v>
      </c>
      <c r="F1287" s="318" t="s">
        <v>1218</v>
      </c>
      <c r="G1287" s="319"/>
      <c r="H1287" s="319"/>
      <c r="I1287" s="319"/>
      <c r="J1287" s="316"/>
      <c r="K1287" s="320">
        <v>-0.12</v>
      </c>
      <c r="L1287" s="316"/>
      <c r="M1287" s="316"/>
      <c r="N1287" s="316"/>
      <c r="O1287" s="316"/>
      <c r="P1287" s="316"/>
      <c r="Q1287" s="316"/>
      <c r="S1287" s="321"/>
      <c r="U1287" s="322"/>
      <c r="V1287" s="316"/>
      <c r="W1287" s="316"/>
      <c r="X1287" s="316"/>
      <c r="Y1287" s="316"/>
      <c r="Z1287" s="316"/>
      <c r="AA1287" s="316"/>
      <c r="AB1287" s="323"/>
      <c r="AU1287" s="324" t="s">
        <v>180</v>
      </c>
      <c r="AV1287" s="324" t="s">
        <v>86</v>
      </c>
      <c r="AW1287" s="116" t="s">
        <v>86</v>
      </c>
      <c r="AX1287" s="116" t="s">
        <v>31</v>
      </c>
      <c r="AY1287" s="116" t="s">
        <v>74</v>
      </c>
      <c r="AZ1287" s="324" t="s">
        <v>172</v>
      </c>
    </row>
    <row r="1288" spans="2:66" s="116" customFormat="1" ht="22.6" customHeight="1" x14ac:dyDescent="0.35">
      <c r="B1288" s="315"/>
      <c r="C1288" s="316"/>
      <c r="D1288" s="316"/>
      <c r="E1288" s="317" t="s">
        <v>5</v>
      </c>
      <c r="F1288" s="318" t="s">
        <v>1222</v>
      </c>
      <c r="G1288" s="319"/>
      <c r="H1288" s="319"/>
      <c r="I1288" s="319"/>
      <c r="J1288" s="316"/>
      <c r="K1288" s="320">
        <v>-0.18</v>
      </c>
      <c r="L1288" s="316"/>
      <c r="M1288" s="316"/>
      <c r="N1288" s="316"/>
      <c r="O1288" s="316"/>
      <c r="P1288" s="316"/>
      <c r="Q1288" s="316"/>
      <c r="S1288" s="321"/>
      <c r="U1288" s="322"/>
      <c r="V1288" s="316"/>
      <c r="W1288" s="316"/>
      <c r="X1288" s="316"/>
      <c r="Y1288" s="316"/>
      <c r="Z1288" s="316"/>
      <c r="AA1288" s="316"/>
      <c r="AB1288" s="323"/>
      <c r="AU1288" s="324" t="s">
        <v>180</v>
      </c>
      <c r="AV1288" s="324" t="s">
        <v>86</v>
      </c>
      <c r="AW1288" s="116" t="s">
        <v>86</v>
      </c>
      <c r="AX1288" s="116" t="s">
        <v>31</v>
      </c>
      <c r="AY1288" s="116" t="s">
        <v>74</v>
      </c>
      <c r="AZ1288" s="324" t="s">
        <v>172</v>
      </c>
    </row>
    <row r="1289" spans="2:66" s="116" customFormat="1" ht="22.6" customHeight="1" x14ac:dyDescent="0.35">
      <c r="B1289" s="315"/>
      <c r="C1289" s="316"/>
      <c r="D1289" s="316"/>
      <c r="E1289" s="317" t="s">
        <v>5</v>
      </c>
      <c r="F1289" s="318" t="s">
        <v>1220</v>
      </c>
      <c r="G1289" s="319"/>
      <c r="H1289" s="319"/>
      <c r="I1289" s="319"/>
      <c r="J1289" s="316"/>
      <c r="K1289" s="320">
        <v>0.96</v>
      </c>
      <c r="L1289" s="316"/>
      <c r="M1289" s="316"/>
      <c r="N1289" s="316"/>
      <c r="O1289" s="316"/>
      <c r="P1289" s="316"/>
      <c r="Q1289" s="316"/>
      <c r="S1289" s="321"/>
      <c r="U1289" s="322"/>
      <c r="V1289" s="316"/>
      <c r="W1289" s="316"/>
      <c r="X1289" s="316"/>
      <c r="Y1289" s="316"/>
      <c r="Z1289" s="316"/>
      <c r="AA1289" s="316"/>
      <c r="AB1289" s="323"/>
      <c r="AU1289" s="324" t="s">
        <v>180</v>
      </c>
      <c r="AV1289" s="324" t="s">
        <v>86</v>
      </c>
      <c r="AW1289" s="116" t="s">
        <v>86</v>
      </c>
      <c r="AX1289" s="116" t="s">
        <v>31</v>
      </c>
      <c r="AY1289" s="116" t="s">
        <v>74</v>
      </c>
      <c r="AZ1289" s="324" t="s">
        <v>172</v>
      </c>
    </row>
    <row r="1290" spans="2:66" s="119" customFormat="1" ht="22.6" customHeight="1" x14ac:dyDescent="0.35">
      <c r="B1290" s="344"/>
      <c r="C1290" s="345"/>
      <c r="D1290" s="345"/>
      <c r="E1290" s="346" t="s">
        <v>5</v>
      </c>
      <c r="F1290" s="347" t="s">
        <v>250</v>
      </c>
      <c r="G1290" s="348"/>
      <c r="H1290" s="348"/>
      <c r="I1290" s="348"/>
      <c r="J1290" s="345"/>
      <c r="K1290" s="349">
        <v>2.8639999999999999</v>
      </c>
      <c r="L1290" s="345"/>
      <c r="M1290" s="345"/>
      <c r="N1290" s="345"/>
      <c r="O1290" s="345"/>
      <c r="P1290" s="345"/>
      <c r="Q1290" s="345"/>
      <c r="S1290" s="350"/>
      <c r="U1290" s="351"/>
      <c r="V1290" s="345"/>
      <c r="W1290" s="345"/>
      <c r="X1290" s="345"/>
      <c r="Y1290" s="345"/>
      <c r="Z1290" s="345"/>
      <c r="AA1290" s="345"/>
      <c r="AB1290" s="352"/>
      <c r="AU1290" s="353" t="s">
        <v>180</v>
      </c>
      <c r="AV1290" s="353" t="s">
        <v>86</v>
      </c>
      <c r="AW1290" s="119" t="s">
        <v>190</v>
      </c>
      <c r="AX1290" s="119" t="s">
        <v>31</v>
      </c>
      <c r="AY1290" s="119" t="s">
        <v>74</v>
      </c>
      <c r="AZ1290" s="353" t="s">
        <v>172</v>
      </c>
    </row>
    <row r="1291" spans="2:66" s="116" customFormat="1" ht="22.6" customHeight="1" x14ac:dyDescent="0.35">
      <c r="B1291" s="315"/>
      <c r="C1291" s="316"/>
      <c r="D1291" s="316"/>
      <c r="E1291" s="317" t="s">
        <v>5</v>
      </c>
      <c r="F1291" s="318" t="s">
        <v>532</v>
      </c>
      <c r="G1291" s="319"/>
      <c r="H1291" s="319"/>
      <c r="I1291" s="319"/>
      <c r="J1291" s="316"/>
      <c r="K1291" s="320">
        <v>2.16</v>
      </c>
      <c r="L1291" s="316"/>
      <c r="M1291" s="316"/>
      <c r="N1291" s="316"/>
      <c r="O1291" s="316"/>
      <c r="P1291" s="316"/>
      <c r="Q1291" s="316"/>
      <c r="S1291" s="321"/>
      <c r="U1291" s="322"/>
      <c r="V1291" s="316"/>
      <c r="W1291" s="316"/>
      <c r="X1291" s="316"/>
      <c r="Y1291" s="316"/>
      <c r="Z1291" s="316"/>
      <c r="AA1291" s="316"/>
      <c r="AB1291" s="323"/>
      <c r="AU1291" s="324" t="s">
        <v>180</v>
      </c>
      <c r="AV1291" s="324" t="s">
        <v>86</v>
      </c>
      <c r="AW1291" s="116" t="s">
        <v>86</v>
      </c>
      <c r="AX1291" s="116" t="s">
        <v>31</v>
      </c>
      <c r="AY1291" s="116" t="s">
        <v>74</v>
      </c>
      <c r="AZ1291" s="324" t="s">
        <v>172</v>
      </c>
    </row>
    <row r="1292" spans="2:66" s="115" customFormat="1" ht="22.6" customHeight="1" x14ac:dyDescent="0.35">
      <c r="B1292" s="303"/>
      <c r="C1292" s="304"/>
      <c r="D1292" s="304"/>
      <c r="E1292" s="305" t="s">
        <v>5</v>
      </c>
      <c r="F1292" s="313" t="s">
        <v>1223</v>
      </c>
      <c r="G1292" s="314"/>
      <c r="H1292" s="314"/>
      <c r="I1292" s="314"/>
      <c r="J1292" s="304"/>
      <c r="K1292" s="308" t="s">
        <v>5</v>
      </c>
      <c r="L1292" s="304"/>
      <c r="M1292" s="304"/>
      <c r="N1292" s="304"/>
      <c r="O1292" s="304"/>
      <c r="P1292" s="304"/>
      <c r="Q1292" s="304"/>
      <c r="S1292" s="309"/>
      <c r="U1292" s="310"/>
      <c r="V1292" s="304"/>
      <c r="W1292" s="304"/>
      <c r="X1292" s="304"/>
      <c r="Y1292" s="304"/>
      <c r="Z1292" s="304"/>
      <c r="AA1292" s="304"/>
      <c r="AB1292" s="311"/>
      <c r="AU1292" s="312" t="s">
        <v>180</v>
      </c>
      <c r="AV1292" s="312" t="s">
        <v>86</v>
      </c>
      <c r="AW1292" s="115" t="s">
        <v>81</v>
      </c>
      <c r="AX1292" s="115" t="s">
        <v>31</v>
      </c>
      <c r="AY1292" s="115" t="s">
        <v>74</v>
      </c>
      <c r="AZ1292" s="312" t="s">
        <v>172</v>
      </c>
    </row>
    <row r="1293" spans="2:66" s="116" customFormat="1" ht="22.6" customHeight="1" x14ac:dyDescent="0.35">
      <c r="B1293" s="315"/>
      <c r="C1293" s="316"/>
      <c r="D1293" s="316"/>
      <c r="E1293" s="317" t="s">
        <v>5</v>
      </c>
      <c r="F1293" s="318" t="s">
        <v>1224</v>
      </c>
      <c r="G1293" s="319"/>
      <c r="H1293" s="319"/>
      <c r="I1293" s="319"/>
      <c r="J1293" s="316"/>
      <c r="K1293" s="320">
        <v>2.52</v>
      </c>
      <c r="L1293" s="316"/>
      <c r="M1293" s="316"/>
      <c r="N1293" s="316"/>
      <c r="O1293" s="316"/>
      <c r="P1293" s="316"/>
      <c r="Q1293" s="316"/>
      <c r="S1293" s="321"/>
      <c r="U1293" s="322"/>
      <c r="V1293" s="316"/>
      <c r="W1293" s="316"/>
      <c r="X1293" s="316"/>
      <c r="Y1293" s="316"/>
      <c r="Z1293" s="316"/>
      <c r="AA1293" s="316"/>
      <c r="AB1293" s="323"/>
      <c r="AU1293" s="324" t="s">
        <v>180</v>
      </c>
      <c r="AV1293" s="324" t="s">
        <v>86</v>
      </c>
      <c r="AW1293" s="116" t="s">
        <v>86</v>
      </c>
      <c r="AX1293" s="116" t="s">
        <v>31</v>
      </c>
      <c r="AY1293" s="116" t="s">
        <v>74</v>
      </c>
      <c r="AZ1293" s="324" t="s">
        <v>172</v>
      </c>
    </row>
    <row r="1294" spans="2:66" s="116" customFormat="1" ht="22.6" customHeight="1" x14ac:dyDescent="0.35">
      <c r="B1294" s="315"/>
      <c r="C1294" s="316"/>
      <c r="D1294" s="316"/>
      <c r="E1294" s="317" t="s">
        <v>5</v>
      </c>
      <c r="F1294" s="318" t="s">
        <v>1225</v>
      </c>
      <c r="G1294" s="319"/>
      <c r="H1294" s="319"/>
      <c r="I1294" s="319"/>
      <c r="J1294" s="316"/>
      <c r="K1294" s="320">
        <v>2.52</v>
      </c>
      <c r="L1294" s="316"/>
      <c r="M1294" s="316"/>
      <c r="N1294" s="316"/>
      <c r="O1294" s="316"/>
      <c r="P1294" s="316"/>
      <c r="Q1294" s="316"/>
      <c r="S1294" s="321"/>
      <c r="U1294" s="322"/>
      <c r="V1294" s="316"/>
      <c r="W1294" s="316"/>
      <c r="X1294" s="316"/>
      <c r="Y1294" s="316"/>
      <c r="Z1294" s="316"/>
      <c r="AA1294" s="316"/>
      <c r="AB1294" s="323"/>
      <c r="AU1294" s="324" t="s">
        <v>180</v>
      </c>
      <c r="AV1294" s="324" t="s">
        <v>86</v>
      </c>
      <c r="AW1294" s="116" t="s">
        <v>86</v>
      </c>
      <c r="AX1294" s="116" t="s">
        <v>31</v>
      </c>
      <c r="AY1294" s="116" t="s">
        <v>74</v>
      </c>
      <c r="AZ1294" s="324" t="s">
        <v>172</v>
      </c>
    </row>
    <row r="1295" spans="2:66" s="117" customFormat="1" ht="22.6" customHeight="1" x14ac:dyDescent="0.35">
      <c r="B1295" s="325"/>
      <c r="C1295" s="326"/>
      <c r="D1295" s="326"/>
      <c r="E1295" s="327" t="s">
        <v>5</v>
      </c>
      <c r="F1295" s="328" t="s">
        <v>189</v>
      </c>
      <c r="G1295" s="329"/>
      <c r="H1295" s="329"/>
      <c r="I1295" s="329"/>
      <c r="J1295" s="326"/>
      <c r="K1295" s="330">
        <v>206.595</v>
      </c>
      <c r="L1295" s="326"/>
      <c r="M1295" s="326"/>
      <c r="N1295" s="326"/>
      <c r="O1295" s="326"/>
      <c r="P1295" s="326"/>
      <c r="Q1295" s="326"/>
      <c r="S1295" s="331"/>
      <c r="U1295" s="332"/>
      <c r="V1295" s="326"/>
      <c r="W1295" s="326"/>
      <c r="X1295" s="326"/>
      <c r="Y1295" s="326"/>
      <c r="Z1295" s="326"/>
      <c r="AA1295" s="326"/>
      <c r="AB1295" s="333"/>
      <c r="AU1295" s="334" t="s">
        <v>180</v>
      </c>
      <c r="AV1295" s="334" t="s">
        <v>86</v>
      </c>
      <c r="AW1295" s="117" t="s">
        <v>177</v>
      </c>
      <c r="AX1295" s="117" t="s">
        <v>31</v>
      </c>
      <c r="AY1295" s="117" t="s">
        <v>81</v>
      </c>
      <c r="AZ1295" s="334" t="s">
        <v>172</v>
      </c>
    </row>
    <row r="1296" spans="2:66" s="112" customFormat="1" ht="31.6" customHeight="1" x14ac:dyDescent="0.35">
      <c r="B1296" s="187"/>
      <c r="C1296" s="288" t="s">
        <v>1226</v>
      </c>
      <c r="D1296" s="288" t="s">
        <v>173</v>
      </c>
      <c r="E1296" s="289" t="s">
        <v>1227</v>
      </c>
      <c r="F1296" s="290" t="s">
        <v>1228</v>
      </c>
      <c r="G1296" s="290"/>
      <c r="H1296" s="290"/>
      <c r="I1296" s="290"/>
      <c r="J1296" s="291" t="s">
        <v>176</v>
      </c>
      <c r="K1296" s="292">
        <v>84.962000000000003</v>
      </c>
      <c r="L1296" s="293"/>
      <c r="M1296" s="293"/>
      <c r="N1296" s="294">
        <f>ROUND(L1296*K1296,2)</f>
        <v>0</v>
      </c>
      <c r="O1296" s="294"/>
      <c r="P1296" s="294"/>
      <c r="Q1296" s="294"/>
      <c r="R1296" s="114" t="s">
        <v>2286</v>
      </c>
      <c r="S1296" s="192"/>
      <c r="U1296" s="295" t="s">
        <v>5</v>
      </c>
      <c r="V1296" s="300" t="s">
        <v>39</v>
      </c>
      <c r="W1296" s="301">
        <v>0.22</v>
      </c>
      <c r="X1296" s="301">
        <f>W1296*K1296</f>
        <v>18.69164</v>
      </c>
      <c r="Y1296" s="301">
        <v>0</v>
      </c>
      <c r="Z1296" s="301">
        <f>Y1296*K1296</f>
        <v>0</v>
      </c>
      <c r="AA1296" s="301">
        <v>1.4E-2</v>
      </c>
      <c r="AB1296" s="302">
        <f>AA1296*K1296</f>
        <v>1.189468</v>
      </c>
      <c r="AS1296" s="172" t="s">
        <v>177</v>
      </c>
      <c r="AU1296" s="172" t="s">
        <v>173</v>
      </c>
      <c r="AV1296" s="172" t="s">
        <v>86</v>
      </c>
      <c r="AZ1296" s="172" t="s">
        <v>172</v>
      </c>
      <c r="BF1296" s="299">
        <f>IF(V1296="základní",N1296,0)</f>
        <v>0</v>
      </c>
      <c r="BG1296" s="299">
        <f>IF(V1296="snížená",N1296,0)</f>
        <v>0</v>
      </c>
      <c r="BH1296" s="299">
        <f>IF(V1296="zákl. přenesená",N1296,0)</f>
        <v>0</v>
      </c>
      <c r="BI1296" s="299">
        <f>IF(V1296="sníž. přenesená",N1296,0)</f>
        <v>0</v>
      </c>
      <c r="BJ1296" s="299">
        <f>IF(V1296="nulová",N1296,0)</f>
        <v>0</v>
      </c>
      <c r="BK1296" s="172" t="s">
        <v>81</v>
      </c>
      <c r="BL1296" s="299">
        <f>ROUND(L1296*K1296,2)</f>
        <v>0</v>
      </c>
      <c r="BM1296" s="172" t="s">
        <v>177</v>
      </c>
      <c r="BN1296" s="172" t="s">
        <v>1229</v>
      </c>
    </row>
    <row r="1297" spans="2:52" s="115" customFormat="1" ht="22.6" customHeight="1" x14ac:dyDescent="0.35">
      <c r="B1297" s="303"/>
      <c r="C1297" s="304"/>
      <c r="D1297" s="304"/>
      <c r="E1297" s="305" t="s">
        <v>5</v>
      </c>
      <c r="F1297" s="306" t="s">
        <v>235</v>
      </c>
      <c r="G1297" s="307"/>
      <c r="H1297" s="307"/>
      <c r="I1297" s="307"/>
      <c r="J1297" s="304"/>
      <c r="K1297" s="308" t="s">
        <v>5</v>
      </c>
      <c r="L1297" s="304"/>
      <c r="M1297" s="304"/>
      <c r="N1297" s="304"/>
      <c r="O1297" s="304"/>
      <c r="P1297" s="304"/>
      <c r="Q1297" s="304"/>
      <c r="S1297" s="309"/>
      <c r="U1297" s="310"/>
      <c r="V1297" s="304"/>
      <c r="W1297" s="304"/>
      <c r="X1297" s="304"/>
      <c r="Y1297" s="304"/>
      <c r="Z1297" s="304"/>
      <c r="AA1297" s="304"/>
      <c r="AB1297" s="311"/>
      <c r="AU1297" s="312" t="s">
        <v>180</v>
      </c>
      <c r="AV1297" s="312" t="s">
        <v>86</v>
      </c>
      <c r="AW1297" s="115" t="s">
        <v>81</v>
      </c>
      <c r="AX1297" s="115" t="s">
        <v>31</v>
      </c>
      <c r="AY1297" s="115" t="s">
        <v>74</v>
      </c>
      <c r="AZ1297" s="312" t="s">
        <v>172</v>
      </c>
    </row>
    <row r="1298" spans="2:52" s="115" customFormat="1" ht="22.6" customHeight="1" x14ac:dyDescent="0.35">
      <c r="B1298" s="303"/>
      <c r="C1298" s="304"/>
      <c r="D1298" s="304"/>
      <c r="E1298" s="305" t="s">
        <v>5</v>
      </c>
      <c r="F1298" s="313" t="s">
        <v>209</v>
      </c>
      <c r="G1298" s="314"/>
      <c r="H1298" s="314"/>
      <c r="I1298" s="314"/>
      <c r="J1298" s="304"/>
      <c r="K1298" s="308" t="s">
        <v>5</v>
      </c>
      <c r="L1298" s="304"/>
      <c r="M1298" s="304"/>
      <c r="N1298" s="304"/>
      <c r="O1298" s="304"/>
      <c r="P1298" s="304"/>
      <c r="Q1298" s="304"/>
      <c r="S1298" s="309"/>
      <c r="U1298" s="310"/>
      <c r="V1298" s="304"/>
      <c r="W1298" s="304"/>
      <c r="X1298" s="304"/>
      <c r="Y1298" s="304"/>
      <c r="Z1298" s="304"/>
      <c r="AA1298" s="304"/>
      <c r="AB1298" s="311"/>
      <c r="AU1298" s="312" t="s">
        <v>180</v>
      </c>
      <c r="AV1298" s="312" t="s">
        <v>86</v>
      </c>
      <c r="AW1298" s="115" t="s">
        <v>81</v>
      </c>
      <c r="AX1298" s="115" t="s">
        <v>31</v>
      </c>
      <c r="AY1298" s="115" t="s">
        <v>74</v>
      </c>
      <c r="AZ1298" s="312" t="s">
        <v>172</v>
      </c>
    </row>
    <row r="1299" spans="2:52" s="115" customFormat="1" ht="22.6" customHeight="1" x14ac:dyDescent="0.35">
      <c r="B1299" s="303"/>
      <c r="C1299" s="304"/>
      <c r="D1299" s="304"/>
      <c r="E1299" s="305" t="s">
        <v>5</v>
      </c>
      <c r="F1299" s="313" t="s">
        <v>839</v>
      </c>
      <c r="G1299" s="314"/>
      <c r="H1299" s="314"/>
      <c r="I1299" s="314"/>
      <c r="J1299" s="304"/>
      <c r="K1299" s="308" t="s">
        <v>5</v>
      </c>
      <c r="L1299" s="304"/>
      <c r="M1299" s="304"/>
      <c r="N1299" s="304"/>
      <c r="O1299" s="304"/>
      <c r="P1299" s="304"/>
      <c r="Q1299" s="304"/>
      <c r="S1299" s="309"/>
      <c r="U1299" s="310"/>
      <c r="V1299" s="304"/>
      <c r="W1299" s="304"/>
      <c r="X1299" s="304"/>
      <c r="Y1299" s="304"/>
      <c r="Z1299" s="304"/>
      <c r="AA1299" s="304"/>
      <c r="AB1299" s="311"/>
      <c r="AU1299" s="312" t="s">
        <v>180</v>
      </c>
      <c r="AV1299" s="312" t="s">
        <v>86</v>
      </c>
      <c r="AW1299" s="115" t="s">
        <v>81</v>
      </c>
      <c r="AX1299" s="115" t="s">
        <v>31</v>
      </c>
      <c r="AY1299" s="115" t="s">
        <v>74</v>
      </c>
      <c r="AZ1299" s="312" t="s">
        <v>172</v>
      </c>
    </row>
    <row r="1300" spans="2:52" s="116" customFormat="1" ht="22.6" customHeight="1" x14ac:dyDescent="0.35">
      <c r="B1300" s="315"/>
      <c r="C1300" s="316"/>
      <c r="D1300" s="316"/>
      <c r="E1300" s="317" t="s">
        <v>5</v>
      </c>
      <c r="F1300" s="318" t="s">
        <v>840</v>
      </c>
      <c r="G1300" s="319"/>
      <c r="H1300" s="319"/>
      <c r="I1300" s="319"/>
      <c r="J1300" s="316"/>
      <c r="K1300" s="320">
        <v>41.067</v>
      </c>
      <c r="L1300" s="316"/>
      <c r="M1300" s="316"/>
      <c r="N1300" s="316"/>
      <c r="O1300" s="316"/>
      <c r="P1300" s="316"/>
      <c r="Q1300" s="316"/>
      <c r="S1300" s="321"/>
      <c r="U1300" s="322"/>
      <c r="V1300" s="316"/>
      <c r="W1300" s="316"/>
      <c r="X1300" s="316"/>
      <c r="Y1300" s="316"/>
      <c r="Z1300" s="316"/>
      <c r="AA1300" s="316"/>
      <c r="AB1300" s="323"/>
      <c r="AU1300" s="324" t="s">
        <v>180</v>
      </c>
      <c r="AV1300" s="324" t="s">
        <v>86</v>
      </c>
      <c r="AW1300" s="116" t="s">
        <v>86</v>
      </c>
      <c r="AX1300" s="116" t="s">
        <v>31</v>
      </c>
      <c r="AY1300" s="116" t="s">
        <v>74</v>
      </c>
      <c r="AZ1300" s="324" t="s">
        <v>172</v>
      </c>
    </row>
    <row r="1301" spans="2:52" s="116" customFormat="1" ht="22.6" customHeight="1" x14ac:dyDescent="0.35">
      <c r="B1301" s="315"/>
      <c r="C1301" s="316"/>
      <c r="D1301" s="316"/>
      <c r="E1301" s="317" t="s">
        <v>5</v>
      </c>
      <c r="F1301" s="318" t="s">
        <v>841</v>
      </c>
      <c r="G1301" s="319"/>
      <c r="H1301" s="319"/>
      <c r="I1301" s="319"/>
      <c r="J1301" s="316"/>
      <c r="K1301" s="320">
        <v>-10.949</v>
      </c>
      <c r="L1301" s="316"/>
      <c r="M1301" s="316"/>
      <c r="N1301" s="316"/>
      <c r="O1301" s="316"/>
      <c r="P1301" s="316"/>
      <c r="Q1301" s="316"/>
      <c r="S1301" s="321"/>
      <c r="U1301" s="322"/>
      <c r="V1301" s="316"/>
      <c r="W1301" s="316"/>
      <c r="X1301" s="316"/>
      <c r="Y1301" s="316"/>
      <c r="Z1301" s="316"/>
      <c r="AA1301" s="316"/>
      <c r="AB1301" s="323"/>
      <c r="AU1301" s="324" t="s">
        <v>180</v>
      </c>
      <c r="AV1301" s="324" t="s">
        <v>86</v>
      </c>
      <c r="AW1301" s="116" t="s">
        <v>86</v>
      </c>
      <c r="AX1301" s="116" t="s">
        <v>31</v>
      </c>
      <c r="AY1301" s="116" t="s">
        <v>74</v>
      </c>
      <c r="AZ1301" s="324" t="s">
        <v>172</v>
      </c>
    </row>
    <row r="1302" spans="2:52" s="116" customFormat="1" ht="22.6" customHeight="1" x14ac:dyDescent="0.35">
      <c r="B1302" s="315"/>
      <c r="C1302" s="316"/>
      <c r="D1302" s="316"/>
      <c r="E1302" s="317" t="s">
        <v>5</v>
      </c>
      <c r="F1302" s="318" t="s">
        <v>842</v>
      </c>
      <c r="G1302" s="319"/>
      <c r="H1302" s="319"/>
      <c r="I1302" s="319"/>
      <c r="J1302" s="316"/>
      <c r="K1302" s="320">
        <v>-3.847</v>
      </c>
      <c r="L1302" s="316"/>
      <c r="M1302" s="316"/>
      <c r="N1302" s="316"/>
      <c r="O1302" s="316"/>
      <c r="P1302" s="316"/>
      <c r="Q1302" s="316"/>
      <c r="S1302" s="321"/>
      <c r="U1302" s="322"/>
      <c r="V1302" s="316"/>
      <c r="W1302" s="316"/>
      <c r="X1302" s="316"/>
      <c r="Y1302" s="316"/>
      <c r="Z1302" s="316"/>
      <c r="AA1302" s="316"/>
      <c r="AB1302" s="323"/>
      <c r="AU1302" s="324" t="s">
        <v>180</v>
      </c>
      <c r="AV1302" s="324" t="s">
        <v>86</v>
      </c>
      <c r="AW1302" s="116" t="s">
        <v>86</v>
      </c>
      <c r="AX1302" s="116" t="s">
        <v>31</v>
      </c>
      <c r="AY1302" s="116" t="s">
        <v>74</v>
      </c>
      <c r="AZ1302" s="324" t="s">
        <v>172</v>
      </c>
    </row>
    <row r="1303" spans="2:52" s="116" customFormat="1" ht="22.6" customHeight="1" x14ac:dyDescent="0.35">
      <c r="B1303" s="315"/>
      <c r="C1303" s="316"/>
      <c r="D1303" s="316"/>
      <c r="E1303" s="317" t="s">
        <v>5</v>
      </c>
      <c r="F1303" s="318" t="s">
        <v>843</v>
      </c>
      <c r="G1303" s="319"/>
      <c r="H1303" s="319"/>
      <c r="I1303" s="319"/>
      <c r="J1303" s="316"/>
      <c r="K1303" s="320">
        <v>1.8480000000000001</v>
      </c>
      <c r="L1303" s="316"/>
      <c r="M1303" s="316"/>
      <c r="N1303" s="316"/>
      <c r="O1303" s="316"/>
      <c r="P1303" s="316"/>
      <c r="Q1303" s="316"/>
      <c r="S1303" s="321"/>
      <c r="U1303" s="322"/>
      <c r="V1303" s="316"/>
      <c r="W1303" s="316"/>
      <c r="X1303" s="316"/>
      <c r="Y1303" s="316"/>
      <c r="Z1303" s="316"/>
      <c r="AA1303" s="316"/>
      <c r="AB1303" s="323"/>
      <c r="AU1303" s="324" t="s">
        <v>180</v>
      </c>
      <c r="AV1303" s="324" t="s">
        <v>86</v>
      </c>
      <c r="AW1303" s="116" t="s">
        <v>86</v>
      </c>
      <c r="AX1303" s="116" t="s">
        <v>31</v>
      </c>
      <c r="AY1303" s="116" t="s">
        <v>74</v>
      </c>
      <c r="AZ1303" s="324" t="s">
        <v>172</v>
      </c>
    </row>
    <row r="1304" spans="2:52" s="116" customFormat="1" ht="22.6" customHeight="1" x14ac:dyDescent="0.35">
      <c r="B1304" s="315"/>
      <c r="C1304" s="316"/>
      <c r="D1304" s="316"/>
      <c r="E1304" s="317" t="s">
        <v>5</v>
      </c>
      <c r="F1304" s="318" t="s">
        <v>757</v>
      </c>
      <c r="G1304" s="319"/>
      <c r="H1304" s="319"/>
      <c r="I1304" s="319"/>
      <c r="J1304" s="316"/>
      <c r="K1304" s="320">
        <v>0.65200000000000002</v>
      </c>
      <c r="L1304" s="316"/>
      <c r="M1304" s="316"/>
      <c r="N1304" s="316"/>
      <c r="O1304" s="316"/>
      <c r="P1304" s="316"/>
      <c r="Q1304" s="316"/>
      <c r="S1304" s="321"/>
      <c r="U1304" s="322"/>
      <c r="V1304" s="316"/>
      <c r="W1304" s="316"/>
      <c r="X1304" s="316"/>
      <c r="Y1304" s="316"/>
      <c r="Z1304" s="316"/>
      <c r="AA1304" s="316"/>
      <c r="AB1304" s="323"/>
      <c r="AU1304" s="324" t="s">
        <v>180</v>
      </c>
      <c r="AV1304" s="324" t="s">
        <v>86</v>
      </c>
      <c r="AW1304" s="116" t="s">
        <v>86</v>
      </c>
      <c r="AX1304" s="116" t="s">
        <v>31</v>
      </c>
      <c r="AY1304" s="116" t="s">
        <v>74</v>
      </c>
      <c r="AZ1304" s="324" t="s">
        <v>172</v>
      </c>
    </row>
    <row r="1305" spans="2:52" s="119" customFormat="1" ht="22.6" customHeight="1" x14ac:dyDescent="0.35">
      <c r="B1305" s="344"/>
      <c r="C1305" s="345"/>
      <c r="D1305" s="345"/>
      <c r="E1305" s="346" t="s">
        <v>5</v>
      </c>
      <c r="F1305" s="347" t="s">
        <v>250</v>
      </c>
      <c r="G1305" s="348"/>
      <c r="H1305" s="348"/>
      <c r="I1305" s="348"/>
      <c r="J1305" s="345"/>
      <c r="K1305" s="349">
        <v>28.771000000000001</v>
      </c>
      <c r="L1305" s="345"/>
      <c r="M1305" s="345"/>
      <c r="N1305" s="345"/>
      <c r="O1305" s="345"/>
      <c r="P1305" s="345"/>
      <c r="Q1305" s="345"/>
      <c r="S1305" s="350"/>
      <c r="U1305" s="351"/>
      <c r="V1305" s="345"/>
      <c r="W1305" s="345"/>
      <c r="X1305" s="345"/>
      <c r="Y1305" s="345"/>
      <c r="Z1305" s="345"/>
      <c r="AA1305" s="345"/>
      <c r="AB1305" s="352"/>
      <c r="AU1305" s="353" t="s">
        <v>180</v>
      </c>
      <c r="AV1305" s="353" t="s">
        <v>86</v>
      </c>
      <c r="AW1305" s="119" t="s">
        <v>190</v>
      </c>
      <c r="AX1305" s="119" t="s">
        <v>31</v>
      </c>
      <c r="AY1305" s="119" t="s">
        <v>74</v>
      </c>
      <c r="AZ1305" s="353" t="s">
        <v>172</v>
      </c>
    </row>
    <row r="1306" spans="2:52" s="115" customFormat="1" ht="22.6" customHeight="1" x14ac:dyDescent="0.35">
      <c r="B1306" s="303"/>
      <c r="C1306" s="304"/>
      <c r="D1306" s="304"/>
      <c r="E1306" s="305" t="s">
        <v>5</v>
      </c>
      <c r="F1306" s="313" t="s">
        <v>753</v>
      </c>
      <c r="G1306" s="314"/>
      <c r="H1306" s="314"/>
      <c r="I1306" s="314"/>
      <c r="J1306" s="304"/>
      <c r="K1306" s="308" t="s">
        <v>5</v>
      </c>
      <c r="L1306" s="304"/>
      <c r="M1306" s="304"/>
      <c r="N1306" s="304"/>
      <c r="O1306" s="304"/>
      <c r="P1306" s="304"/>
      <c r="Q1306" s="304"/>
      <c r="S1306" s="309"/>
      <c r="U1306" s="310"/>
      <c r="V1306" s="304"/>
      <c r="W1306" s="304"/>
      <c r="X1306" s="304"/>
      <c r="Y1306" s="304"/>
      <c r="Z1306" s="304"/>
      <c r="AA1306" s="304"/>
      <c r="AB1306" s="311"/>
      <c r="AU1306" s="312" t="s">
        <v>180</v>
      </c>
      <c r="AV1306" s="312" t="s">
        <v>86</v>
      </c>
      <c r="AW1306" s="115" t="s">
        <v>81</v>
      </c>
      <c r="AX1306" s="115" t="s">
        <v>31</v>
      </c>
      <c r="AY1306" s="115" t="s">
        <v>74</v>
      </c>
      <c r="AZ1306" s="312" t="s">
        <v>172</v>
      </c>
    </row>
    <row r="1307" spans="2:52" s="116" customFormat="1" ht="22.6" customHeight="1" x14ac:dyDescent="0.35">
      <c r="B1307" s="315"/>
      <c r="C1307" s="316"/>
      <c r="D1307" s="316"/>
      <c r="E1307" s="317" t="s">
        <v>5</v>
      </c>
      <c r="F1307" s="318" t="s">
        <v>754</v>
      </c>
      <c r="G1307" s="319"/>
      <c r="H1307" s="319"/>
      <c r="I1307" s="319"/>
      <c r="J1307" s="316"/>
      <c r="K1307" s="320">
        <v>26.274999999999999</v>
      </c>
      <c r="L1307" s="316"/>
      <c r="M1307" s="316"/>
      <c r="N1307" s="316"/>
      <c r="O1307" s="316"/>
      <c r="P1307" s="316"/>
      <c r="Q1307" s="316"/>
      <c r="S1307" s="321"/>
      <c r="U1307" s="322"/>
      <c r="V1307" s="316"/>
      <c r="W1307" s="316"/>
      <c r="X1307" s="316"/>
      <c r="Y1307" s="316"/>
      <c r="Z1307" s="316"/>
      <c r="AA1307" s="316"/>
      <c r="AB1307" s="323"/>
      <c r="AU1307" s="324" t="s">
        <v>180</v>
      </c>
      <c r="AV1307" s="324" t="s">
        <v>86</v>
      </c>
      <c r="AW1307" s="116" t="s">
        <v>86</v>
      </c>
      <c r="AX1307" s="116" t="s">
        <v>31</v>
      </c>
      <c r="AY1307" s="116" t="s">
        <v>74</v>
      </c>
      <c r="AZ1307" s="324" t="s">
        <v>172</v>
      </c>
    </row>
    <row r="1308" spans="2:52" s="116" customFormat="1" ht="22.6" customHeight="1" x14ac:dyDescent="0.35">
      <c r="B1308" s="315"/>
      <c r="C1308" s="316"/>
      <c r="D1308" s="316"/>
      <c r="E1308" s="317" t="s">
        <v>5</v>
      </c>
      <c r="F1308" s="318" t="s">
        <v>755</v>
      </c>
      <c r="G1308" s="319"/>
      <c r="H1308" s="319"/>
      <c r="I1308" s="319"/>
      <c r="J1308" s="316"/>
      <c r="K1308" s="320">
        <v>2.75</v>
      </c>
      <c r="L1308" s="316"/>
      <c r="M1308" s="316"/>
      <c r="N1308" s="316"/>
      <c r="O1308" s="316"/>
      <c r="P1308" s="316"/>
      <c r="Q1308" s="316"/>
      <c r="S1308" s="321"/>
      <c r="U1308" s="322"/>
      <c r="V1308" s="316"/>
      <c r="W1308" s="316"/>
      <c r="X1308" s="316"/>
      <c r="Y1308" s="316"/>
      <c r="Z1308" s="316"/>
      <c r="AA1308" s="316"/>
      <c r="AB1308" s="323"/>
      <c r="AU1308" s="324" t="s">
        <v>180</v>
      </c>
      <c r="AV1308" s="324" t="s">
        <v>86</v>
      </c>
      <c r="AW1308" s="116" t="s">
        <v>86</v>
      </c>
      <c r="AX1308" s="116" t="s">
        <v>31</v>
      </c>
      <c r="AY1308" s="116" t="s">
        <v>74</v>
      </c>
      <c r="AZ1308" s="324" t="s">
        <v>172</v>
      </c>
    </row>
    <row r="1309" spans="2:52" s="116" customFormat="1" ht="22.6" customHeight="1" x14ac:dyDescent="0.35">
      <c r="B1309" s="315"/>
      <c r="C1309" s="316"/>
      <c r="D1309" s="316"/>
      <c r="E1309" s="317" t="s">
        <v>5</v>
      </c>
      <c r="F1309" s="318" t="s">
        <v>756</v>
      </c>
      <c r="G1309" s="319"/>
      <c r="H1309" s="319"/>
      <c r="I1309" s="319"/>
      <c r="J1309" s="316"/>
      <c r="K1309" s="320">
        <v>-3.847</v>
      </c>
      <c r="L1309" s="316"/>
      <c r="M1309" s="316"/>
      <c r="N1309" s="316"/>
      <c r="O1309" s="316"/>
      <c r="P1309" s="316"/>
      <c r="Q1309" s="316"/>
      <c r="S1309" s="321"/>
      <c r="U1309" s="322"/>
      <c r="V1309" s="316"/>
      <c r="W1309" s="316"/>
      <c r="X1309" s="316"/>
      <c r="Y1309" s="316"/>
      <c r="Z1309" s="316"/>
      <c r="AA1309" s="316"/>
      <c r="AB1309" s="323"/>
      <c r="AU1309" s="324" t="s">
        <v>180</v>
      </c>
      <c r="AV1309" s="324" t="s">
        <v>86</v>
      </c>
      <c r="AW1309" s="116" t="s">
        <v>86</v>
      </c>
      <c r="AX1309" s="116" t="s">
        <v>31</v>
      </c>
      <c r="AY1309" s="116" t="s">
        <v>74</v>
      </c>
      <c r="AZ1309" s="324" t="s">
        <v>172</v>
      </c>
    </row>
    <row r="1310" spans="2:52" s="116" customFormat="1" ht="22.6" customHeight="1" x14ac:dyDescent="0.35">
      <c r="B1310" s="315"/>
      <c r="C1310" s="316"/>
      <c r="D1310" s="316"/>
      <c r="E1310" s="317" t="s">
        <v>5</v>
      </c>
      <c r="F1310" s="318" t="s">
        <v>757</v>
      </c>
      <c r="G1310" s="319"/>
      <c r="H1310" s="319"/>
      <c r="I1310" s="319"/>
      <c r="J1310" s="316"/>
      <c r="K1310" s="320">
        <v>0.65200000000000002</v>
      </c>
      <c r="L1310" s="316"/>
      <c r="M1310" s="316"/>
      <c r="N1310" s="316"/>
      <c r="O1310" s="316"/>
      <c r="P1310" s="316"/>
      <c r="Q1310" s="316"/>
      <c r="S1310" s="321"/>
      <c r="U1310" s="322"/>
      <c r="V1310" s="316"/>
      <c r="W1310" s="316"/>
      <c r="X1310" s="316"/>
      <c r="Y1310" s="316"/>
      <c r="Z1310" s="316"/>
      <c r="AA1310" s="316"/>
      <c r="AB1310" s="323"/>
      <c r="AU1310" s="324" t="s">
        <v>180</v>
      </c>
      <c r="AV1310" s="324" t="s">
        <v>86</v>
      </c>
      <c r="AW1310" s="116" t="s">
        <v>86</v>
      </c>
      <c r="AX1310" s="116" t="s">
        <v>31</v>
      </c>
      <c r="AY1310" s="116" t="s">
        <v>74</v>
      </c>
      <c r="AZ1310" s="324" t="s">
        <v>172</v>
      </c>
    </row>
    <row r="1311" spans="2:52" s="116" customFormat="1" ht="22.6" customHeight="1" x14ac:dyDescent="0.35">
      <c r="B1311" s="315"/>
      <c r="C1311" s="316"/>
      <c r="D1311" s="316"/>
      <c r="E1311" s="317" t="s">
        <v>5</v>
      </c>
      <c r="F1311" s="318" t="s">
        <v>758</v>
      </c>
      <c r="G1311" s="319"/>
      <c r="H1311" s="319"/>
      <c r="I1311" s="319"/>
      <c r="J1311" s="316"/>
      <c r="K1311" s="320">
        <v>35.813000000000002</v>
      </c>
      <c r="L1311" s="316"/>
      <c r="M1311" s="316"/>
      <c r="N1311" s="316"/>
      <c r="O1311" s="316"/>
      <c r="P1311" s="316"/>
      <c r="Q1311" s="316"/>
      <c r="S1311" s="321"/>
      <c r="U1311" s="322"/>
      <c r="V1311" s="316"/>
      <c r="W1311" s="316"/>
      <c r="X1311" s="316"/>
      <c r="Y1311" s="316"/>
      <c r="Z1311" s="316"/>
      <c r="AA1311" s="316"/>
      <c r="AB1311" s="323"/>
      <c r="AU1311" s="324" t="s">
        <v>180</v>
      </c>
      <c r="AV1311" s="324" t="s">
        <v>86</v>
      </c>
      <c r="AW1311" s="116" t="s">
        <v>86</v>
      </c>
      <c r="AX1311" s="116" t="s">
        <v>31</v>
      </c>
      <c r="AY1311" s="116" t="s">
        <v>74</v>
      </c>
      <c r="AZ1311" s="324" t="s">
        <v>172</v>
      </c>
    </row>
    <row r="1312" spans="2:52" s="116" customFormat="1" ht="22.6" customHeight="1" x14ac:dyDescent="0.35">
      <c r="B1312" s="315"/>
      <c r="C1312" s="316"/>
      <c r="D1312" s="316"/>
      <c r="E1312" s="317" t="s">
        <v>5</v>
      </c>
      <c r="F1312" s="318" t="s">
        <v>759</v>
      </c>
      <c r="G1312" s="319"/>
      <c r="H1312" s="319"/>
      <c r="I1312" s="319"/>
      <c r="J1312" s="316"/>
      <c r="K1312" s="320">
        <v>-7.3</v>
      </c>
      <c r="L1312" s="316"/>
      <c r="M1312" s="316"/>
      <c r="N1312" s="316"/>
      <c r="O1312" s="316"/>
      <c r="P1312" s="316"/>
      <c r="Q1312" s="316"/>
      <c r="S1312" s="321"/>
      <c r="U1312" s="322"/>
      <c r="V1312" s="316"/>
      <c r="W1312" s="316"/>
      <c r="X1312" s="316"/>
      <c r="Y1312" s="316"/>
      <c r="Z1312" s="316"/>
      <c r="AA1312" s="316"/>
      <c r="AB1312" s="323"/>
      <c r="AU1312" s="324" t="s">
        <v>180</v>
      </c>
      <c r="AV1312" s="324" t="s">
        <v>86</v>
      </c>
      <c r="AW1312" s="116" t="s">
        <v>86</v>
      </c>
      <c r="AX1312" s="116" t="s">
        <v>31</v>
      </c>
      <c r="AY1312" s="116" t="s">
        <v>74</v>
      </c>
      <c r="AZ1312" s="324" t="s">
        <v>172</v>
      </c>
    </row>
    <row r="1313" spans="2:66" s="116" customFormat="1" ht="22.6" customHeight="1" x14ac:dyDescent="0.35">
      <c r="B1313" s="315"/>
      <c r="C1313" s="316"/>
      <c r="D1313" s="316"/>
      <c r="E1313" s="317" t="s">
        <v>5</v>
      </c>
      <c r="F1313" s="318" t="s">
        <v>760</v>
      </c>
      <c r="G1313" s="319"/>
      <c r="H1313" s="319"/>
      <c r="I1313" s="319"/>
      <c r="J1313" s="316"/>
      <c r="K1313" s="320">
        <v>1.8480000000000001</v>
      </c>
      <c r="L1313" s="316"/>
      <c r="M1313" s="316"/>
      <c r="N1313" s="316"/>
      <c r="O1313" s="316"/>
      <c r="P1313" s="316"/>
      <c r="Q1313" s="316"/>
      <c r="S1313" s="321"/>
      <c r="U1313" s="322"/>
      <c r="V1313" s="316"/>
      <c r="W1313" s="316"/>
      <c r="X1313" s="316"/>
      <c r="Y1313" s="316"/>
      <c r="Z1313" s="316"/>
      <c r="AA1313" s="316"/>
      <c r="AB1313" s="323"/>
      <c r="AU1313" s="324" t="s">
        <v>180</v>
      </c>
      <c r="AV1313" s="324" t="s">
        <v>86</v>
      </c>
      <c r="AW1313" s="116" t="s">
        <v>86</v>
      </c>
      <c r="AX1313" s="116" t="s">
        <v>31</v>
      </c>
      <c r="AY1313" s="116" t="s">
        <v>74</v>
      </c>
      <c r="AZ1313" s="324" t="s">
        <v>172</v>
      </c>
    </row>
    <row r="1314" spans="2:66" s="119" customFormat="1" ht="22.6" customHeight="1" x14ac:dyDescent="0.35">
      <c r="B1314" s="344"/>
      <c r="C1314" s="345"/>
      <c r="D1314" s="345"/>
      <c r="E1314" s="346" t="s">
        <v>5</v>
      </c>
      <c r="F1314" s="347" t="s">
        <v>250</v>
      </c>
      <c r="G1314" s="348"/>
      <c r="H1314" s="348"/>
      <c r="I1314" s="348"/>
      <c r="J1314" s="345"/>
      <c r="K1314" s="349">
        <v>56.191000000000003</v>
      </c>
      <c r="L1314" s="345"/>
      <c r="M1314" s="345"/>
      <c r="N1314" s="345"/>
      <c r="O1314" s="345"/>
      <c r="P1314" s="345"/>
      <c r="Q1314" s="345"/>
      <c r="S1314" s="350"/>
      <c r="U1314" s="351"/>
      <c r="V1314" s="345"/>
      <c r="W1314" s="345"/>
      <c r="X1314" s="345"/>
      <c r="Y1314" s="345"/>
      <c r="Z1314" s="345"/>
      <c r="AA1314" s="345"/>
      <c r="AB1314" s="352"/>
      <c r="AU1314" s="353" t="s">
        <v>180</v>
      </c>
      <c r="AV1314" s="353" t="s">
        <v>86</v>
      </c>
      <c r="AW1314" s="119" t="s">
        <v>190</v>
      </c>
      <c r="AX1314" s="119" t="s">
        <v>31</v>
      </c>
      <c r="AY1314" s="119" t="s">
        <v>74</v>
      </c>
      <c r="AZ1314" s="353" t="s">
        <v>172</v>
      </c>
    </row>
    <row r="1315" spans="2:66" s="117" customFormat="1" ht="22.6" customHeight="1" x14ac:dyDescent="0.35">
      <c r="B1315" s="325"/>
      <c r="C1315" s="326"/>
      <c r="D1315" s="326"/>
      <c r="E1315" s="327" t="s">
        <v>5</v>
      </c>
      <c r="F1315" s="328" t="s">
        <v>189</v>
      </c>
      <c r="G1315" s="329"/>
      <c r="H1315" s="329"/>
      <c r="I1315" s="329"/>
      <c r="J1315" s="326"/>
      <c r="K1315" s="330">
        <v>84.962000000000003</v>
      </c>
      <c r="L1315" s="326"/>
      <c r="M1315" s="326"/>
      <c r="N1315" s="326"/>
      <c r="O1315" s="326"/>
      <c r="P1315" s="326"/>
      <c r="Q1315" s="326"/>
      <c r="S1315" s="331"/>
      <c r="U1315" s="332"/>
      <c r="V1315" s="326"/>
      <c r="W1315" s="326"/>
      <c r="X1315" s="326"/>
      <c r="Y1315" s="326"/>
      <c r="Z1315" s="326"/>
      <c r="AA1315" s="326"/>
      <c r="AB1315" s="333"/>
      <c r="AU1315" s="334" t="s">
        <v>180</v>
      </c>
      <c r="AV1315" s="334" t="s">
        <v>86</v>
      </c>
      <c r="AW1315" s="117" t="s">
        <v>177</v>
      </c>
      <c r="AX1315" s="117" t="s">
        <v>31</v>
      </c>
      <c r="AY1315" s="117" t="s">
        <v>81</v>
      </c>
      <c r="AZ1315" s="334" t="s">
        <v>172</v>
      </c>
    </row>
    <row r="1316" spans="2:66" s="112" customFormat="1" ht="31.6" customHeight="1" x14ac:dyDescent="0.35">
      <c r="B1316" s="187"/>
      <c r="C1316" s="288" t="s">
        <v>1230</v>
      </c>
      <c r="D1316" s="288" t="s">
        <v>173</v>
      </c>
      <c r="E1316" s="289" t="s">
        <v>1231</v>
      </c>
      <c r="F1316" s="290" t="s">
        <v>1232</v>
      </c>
      <c r="G1316" s="290"/>
      <c r="H1316" s="290"/>
      <c r="I1316" s="290"/>
      <c r="J1316" s="291" t="s">
        <v>176</v>
      </c>
      <c r="K1316" s="292">
        <v>80.245999999999995</v>
      </c>
      <c r="L1316" s="293"/>
      <c r="M1316" s="293"/>
      <c r="N1316" s="294">
        <f>ROUND(L1316*K1316,2)</f>
        <v>0</v>
      </c>
      <c r="O1316" s="294"/>
      <c r="P1316" s="294"/>
      <c r="Q1316" s="294"/>
      <c r="R1316" s="114" t="s">
        <v>2286</v>
      </c>
      <c r="S1316" s="192"/>
      <c r="U1316" s="295" t="s">
        <v>5</v>
      </c>
      <c r="V1316" s="300" t="s">
        <v>39</v>
      </c>
      <c r="W1316" s="301">
        <v>0.38200000000000001</v>
      </c>
      <c r="X1316" s="301">
        <f>W1316*K1316</f>
        <v>30.653972</v>
      </c>
      <c r="Y1316" s="301">
        <v>0</v>
      </c>
      <c r="Z1316" s="301">
        <f>Y1316*K1316</f>
        <v>0</v>
      </c>
      <c r="AA1316" s="301">
        <v>0.05</v>
      </c>
      <c r="AB1316" s="302">
        <f>AA1316*K1316</f>
        <v>4.0122999999999998</v>
      </c>
      <c r="AS1316" s="172" t="s">
        <v>177</v>
      </c>
      <c r="AU1316" s="172" t="s">
        <v>173</v>
      </c>
      <c r="AV1316" s="172" t="s">
        <v>86</v>
      </c>
      <c r="AZ1316" s="172" t="s">
        <v>172</v>
      </c>
      <c r="BF1316" s="299">
        <f>IF(V1316="základní",N1316,0)</f>
        <v>0</v>
      </c>
      <c r="BG1316" s="299">
        <f>IF(V1316="snížená",N1316,0)</f>
        <v>0</v>
      </c>
      <c r="BH1316" s="299">
        <f>IF(V1316="zákl. přenesená",N1316,0)</f>
        <v>0</v>
      </c>
      <c r="BI1316" s="299">
        <f>IF(V1316="sníž. přenesená",N1316,0)</f>
        <v>0</v>
      </c>
      <c r="BJ1316" s="299">
        <f>IF(V1316="nulová",N1316,0)</f>
        <v>0</v>
      </c>
      <c r="BK1316" s="172" t="s">
        <v>81</v>
      </c>
      <c r="BL1316" s="299">
        <f>ROUND(L1316*K1316,2)</f>
        <v>0</v>
      </c>
      <c r="BM1316" s="172" t="s">
        <v>177</v>
      </c>
      <c r="BN1316" s="172" t="s">
        <v>1233</v>
      </c>
    </row>
    <row r="1317" spans="2:66" s="115" customFormat="1" ht="22.6" customHeight="1" x14ac:dyDescent="0.35">
      <c r="B1317" s="303"/>
      <c r="C1317" s="304"/>
      <c r="D1317" s="304"/>
      <c r="E1317" s="305" t="s">
        <v>5</v>
      </c>
      <c r="F1317" s="306" t="s">
        <v>235</v>
      </c>
      <c r="G1317" s="307"/>
      <c r="H1317" s="307"/>
      <c r="I1317" s="307"/>
      <c r="J1317" s="304"/>
      <c r="K1317" s="308" t="s">
        <v>5</v>
      </c>
      <c r="L1317" s="304"/>
      <c r="M1317" s="304"/>
      <c r="N1317" s="304"/>
      <c r="O1317" s="304"/>
      <c r="P1317" s="304"/>
      <c r="Q1317" s="304"/>
      <c r="S1317" s="309"/>
      <c r="U1317" s="310"/>
      <c r="V1317" s="304"/>
      <c r="W1317" s="304"/>
      <c r="X1317" s="304"/>
      <c r="Y1317" s="304"/>
      <c r="Z1317" s="304"/>
      <c r="AA1317" s="304"/>
      <c r="AB1317" s="311"/>
      <c r="AU1317" s="312" t="s">
        <v>180</v>
      </c>
      <c r="AV1317" s="312" t="s">
        <v>86</v>
      </c>
      <c r="AW1317" s="115" t="s">
        <v>81</v>
      </c>
      <c r="AX1317" s="115" t="s">
        <v>31</v>
      </c>
      <c r="AY1317" s="115" t="s">
        <v>74</v>
      </c>
      <c r="AZ1317" s="312" t="s">
        <v>172</v>
      </c>
    </row>
    <row r="1318" spans="2:66" s="115" customFormat="1" ht="22.6" customHeight="1" x14ac:dyDescent="0.35">
      <c r="B1318" s="303"/>
      <c r="C1318" s="304"/>
      <c r="D1318" s="304"/>
      <c r="E1318" s="305" t="s">
        <v>5</v>
      </c>
      <c r="F1318" s="313" t="s">
        <v>209</v>
      </c>
      <c r="G1318" s="314"/>
      <c r="H1318" s="314"/>
      <c r="I1318" s="314"/>
      <c r="J1318" s="304"/>
      <c r="K1318" s="308" t="s">
        <v>5</v>
      </c>
      <c r="L1318" s="304"/>
      <c r="M1318" s="304"/>
      <c r="N1318" s="304"/>
      <c r="O1318" s="304"/>
      <c r="P1318" s="304"/>
      <c r="Q1318" s="304"/>
      <c r="S1318" s="309"/>
      <c r="U1318" s="310"/>
      <c r="V1318" s="304"/>
      <c r="W1318" s="304"/>
      <c r="X1318" s="304"/>
      <c r="Y1318" s="304"/>
      <c r="Z1318" s="304"/>
      <c r="AA1318" s="304"/>
      <c r="AB1318" s="311"/>
      <c r="AU1318" s="312" t="s">
        <v>180</v>
      </c>
      <c r="AV1318" s="312" t="s">
        <v>86</v>
      </c>
      <c r="AW1318" s="115" t="s">
        <v>81</v>
      </c>
      <c r="AX1318" s="115" t="s">
        <v>31</v>
      </c>
      <c r="AY1318" s="115" t="s">
        <v>74</v>
      </c>
      <c r="AZ1318" s="312" t="s">
        <v>172</v>
      </c>
    </row>
    <row r="1319" spans="2:66" s="115" customFormat="1" ht="22.6" customHeight="1" x14ac:dyDescent="0.35">
      <c r="B1319" s="303"/>
      <c r="C1319" s="304"/>
      <c r="D1319" s="304"/>
      <c r="E1319" s="305" t="s">
        <v>5</v>
      </c>
      <c r="F1319" s="313" t="s">
        <v>839</v>
      </c>
      <c r="G1319" s="314"/>
      <c r="H1319" s="314"/>
      <c r="I1319" s="314"/>
      <c r="J1319" s="304"/>
      <c r="K1319" s="308" t="s">
        <v>5</v>
      </c>
      <c r="L1319" s="304"/>
      <c r="M1319" s="304"/>
      <c r="N1319" s="304"/>
      <c r="O1319" s="304"/>
      <c r="P1319" s="304"/>
      <c r="Q1319" s="304"/>
      <c r="S1319" s="309"/>
      <c r="U1319" s="310"/>
      <c r="V1319" s="304"/>
      <c r="W1319" s="304"/>
      <c r="X1319" s="304"/>
      <c r="Y1319" s="304"/>
      <c r="Z1319" s="304"/>
      <c r="AA1319" s="304"/>
      <c r="AB1319" s="311"/>
      <c r="AU1319" s="312" t="s">
        <v>180</v>
      </c>
      <c r="AV1319" s="312" t="s">
        <v>86</v>
      </c>
      <c r="AW1319" s="115" t="s">
        <v>81</v>
      </c>
      <c r="AX1319" s="115" t="s">
        <v>31</v>
      </c>
      <c r="AY1319" s="115" t="s">
        <v>74</v>
      </c>
      <c r="AZ1319" s="312" t="s">
        <v>172</v>
      </c>
    </row>
    <row r="1320" spans="2:66" s="116" customFormat="1" ht="22.6" customHeight="1" x14ac:dyDescent="0.35">
      <c r="B1320" s="315"/>
      <c r="C1320" s="316"/>
      <c r="D1320" s="316"/>
      <c r="E1320" s="317" t="s">
        <v>5</v>
      </c>
      <c r="F1320" s="318" t="s">
        <v>840</v>
      </c>
      <c r="G1320" s="319"/>
      <c r="H1320" s="319"/>
      <c r="I1320" s="319"/>
      <c r="J1320" s="316"/>
      <c r="K1320" s="320">
        <v>41.067</v>
      </c>
      <c r="L1320" s="316"/>
      <c r="M1320" s="316"/>
      <c r="N1320" s="316"/>
      <c r="O1320" s="316"/>
      <c r="P1320" s="316"/>
      <c r="Q1320" s="316"/>
      <c r="S1320" s="321"/>
      <c r="U1320" s="322"/>
      <c r="V1320" s="316"/>
      <c r="W1320" s="316"/>
      <c r="X1320" s="316"/>
      <c r="Y1320" s="316"/>
      <c r="Z1320" s="316"/>
      <c r="AA1320" s="316"/>
      <c r="AB1320" s="323"/>
      <c r="AU1320" s="324" t="s">
        <v>180</v>
      </c>
      <c r="AV1320" s="324" t="s">
        <v>86</v>
      </c>
      <c r="AW1320" s="116" t="s">
        <v>86</v>
      </c>
      <c r="AX1320" s="116" t="s">
        <v>31</v>
      </c>
      <c r="AY1320" s="116" t="s">
        <v>74</v>
      </c>
      <c r="AZ1320" s="324" t="s">
        <v>172</v>
      </c>
    </row>
    <row r="1321" spans="2:66" s="116" customFormat="1" ht="22.6" customHeight="1" x14ac:dyDescent="0.35">
      <c r="B1321" s="315"/>
      <c r="C1321" s="316"/>
      <c r="D1321" s="316"/>
      <c r="E1321" s="317" t="s">
        <v>5</v>
      </c>
      <c r="F1321" s="318" t="s">
        <v>841</v>
      </c>
      <c r="G1321" s="319"/>
      <c r="H1321" s="319"/>
      <c r="I1321" s="319"/>
      <c r="J1321" s="316"/>
      <c r="K1321" s="320">
        <v>-10.949</v>
      </c>
      <c r="L1321" s="316"/>
      <c r="M1321" s="316"/>
      <c r="N1321" s="316"/>
      <c r="O1321" s="316"/>
      <c r="P1321" s="316"/>
      <c r="Q1321" s="316"/>
      <c r="S1321" s="321"/>
      <c r="U1321" s="322"/>
      <c r="V1321" s="316"/>
      <c r="W1321" s="316"/>
      <c r="X1321" s="316"/>
      <c r="Y1321" s="316"/>
      <c r="Z1321" s="316"/>
      <c r="AA1321" s="316"/>
      <c r="AB1321" s="323"/>
      <c r="AU1321" s="324" t="s">
        <v>180</v>
      </c>
      <c r="AV1321" s="324" t="s">
        <v>86</v>
      </c>
      <c r="AW1321" s="116" t="s">
        <v>86</v>
      </c>
      <c r="AX1321" s="116" t="s">
        <v>31</v>
      </c>
      <c r="AY1321" s="116" t="s">
        <v>74</v>
      </c>
      <c r="AZ1321" s="324" t="s">
        <v>172</v>
      </c>
    </row>
    <row r="1322" spans="2:66" s="116" customFormat="1" ht="22.6" customHeight="1" x14ac:dyDescent="0.35">
      <c r="B1322" s="315"/>
      <c r="C1322" s="316"/>
      <c r="D1322" s="316"/>
      <c r="E1322" s="317" t="s">
        <v>5</v>
      </c>
      <c r="F1322" s="318" t="s">
        <v>842</v>
      </c>
      <c r="G1322" s="319"/>
      <c r="H1322" s="319"/>
      <c r="I1322" s="319"/>
      <c r="J1322" s="316"/>
      <c r="K1322" s="320">
        <v>-3.847</v>
      </c>
      <c r="L1322" s="316"/>
      <c r="M1322" s="316"/>
      <c r="N1322" s="316"/>
      <c r="O1322" s="316"/>
      <c r="P1322" s="316"/>
      <c r="Q1322" s="316"/>
      <c r="S1322" s="321"/>
      <c r="U1322" s="322"/>
      <c r="V1322" s="316"/>
      <c r="W1322" s="316"/>
      <c r="X1322" s="316"/>
      <c r="Y1322" s="316"/>
      <c r="Z1322" s="316"/>
      <c r="AA1322" s="316"/>
      <c r="AB1322" s="323"/>
      <c r="AU1322" s="324" t="s">
        <v>180</v>
      </c>
      <c r="AV1322" s="324" t="s">
        <v>86</v>
      </c>
      <c r="AW1322" s="116" t="s">
        <v>86</v>
      </c>
      <c r="AX1322" s="116" t="s">
        <v>31</v>
      </c>
      <c r="AY1322" s="116" t="s">
        <v>74</v>
      </c>
      <c r="AZ1322" s="324" t="s">
        <v>172</v>
      </c>
    </row>
    <row r="1323" spans="2:66" s="116" customFormat="1" ht="22.6" customHeight="1" x14ac:dyDescent="0.35">
      <c r="B1323" s="315"/>
      <c r="C1323" s="316"/>
      <c r="D1323" s="316"/>
      <c r="E1323" s="317" t="s">
        <v>5</v>
      </c>
      <c r="F1323" s="318" t="s">
        <v>843</v>
      </c>
      <c r="G1323" s="319"/>
      <c r="H1323" s="319"/>
      <c r="I1323" s="319"/>
      <c r="J1323" s="316"/>
      <c r="K1323" s="320">
        <v>1.8480000000000001</v>
      </c>
      <c r="L1323" s="316"/>
      <c r="M1323" s="316"/>
      <c r="N1323" s="316"/>
      <c r="O1323" s="316"/>
      <c r="P1323" s="316"/>
      <c r="Q1323" s="316"/>
      <c r="S1323" s="321"/>
      <c r="U1323" s="322"/>
      <c r="V1323" s="316"/>
      <c r="W1323" s="316"/>
      <c r="X1323" s="316"/>
      <c r="Y1323" s="316"/>
      <c r="Z1323" s="316"/>
      <c r="AA1323" s="316"/>
      <c r="AB1323" s="323"/>
      <c r="AU1323" s="324" t="s">
        <v>180</v>
      </c>
      <c r="AV1323" s="324" t="s">
        <v>86</v>
      </c>
      <c r="AW1323" s="116" t="s">
        <v>86</v>
      </c>
      <c r="AX1323" s="116" t="s">
        <v>31</v>
      </c>
      <c r="AY1323" s="116" t="s">
        <v>74</v>
      </c>
      <c r="AZ1323" s="324" t="s">
        <v>172</v>
      </c>
    </row>
    <row r="1324" spans="2:66" s="116" customFormat="1" ht="22.6" customHeight="1" x14ac:dyDescent="0.35">
      <c r="B1324" s="315"/>
      <c r="C1324" s="316"/>
      <c r="D1324" s="316"/>
      <c r="E1324" s="317" t="s">
        <v>5</v>
      </c>
      <c r="F1324" s="318" t="s">
        <v>757</v>
      </c>
      <c r="G1324" s="319"/>
      <c r="H1324" s="319"/>
      <c r="I1324" s="319"/>
      <c r="J1324" s="316"/>
      <c r="K1324" s="320">
        <v>0.65200000000000002</v>
      </c>
      <c r="L1324" s="316"/>
      <c r="M1324" s="316"/>
      <c r="N1324" s="316"/>
      <c r="O1324" s="316"/>
      <c r="P1324" s="316"/>
      <c r="Q1324" s="316"/>
      <c r="S1324" s="321"/>
      <c r="U1324" s="322"/>
      <c r="V1324" s="316"/>
      <c r="W1324" s="316"/>
      <c r="X1324" s="316"/>
      <c r="Y1324" s="316"/>
      <c r="Z1324" s="316"/>
      <c r="AA1324" s="316"/>
      <c r="AB1324" s="323"/>
      <c r="AU1324" s="324" t="s">
        <v>180</v>
      </c>
      <c r="AV1324" s="324" t="s">
        <v>86</v>
      </c>
      <c r="AW1324" s="116" t="s">
        <v>86</v>
      </c>
      <c r="AX1324" s="116" t="s">
        <v>31</v>
      </c>
      <c r="AY1324" s="116" t="s">
        <v>74</v>
      </c>
      <c r="AZ1324" s="324" t="s">
        <v>172</v>
      </c>
    </row>
    <row r="1325" spans="2:66" s="119" customFormat="1" ht="22.6" customHeight="1" x14ac:dyDescent="0.35">
      <c r="B1325" s="344"/>
      <c r="C1325" s="345"/>
      <c r="D1325" s="345"/>
      <c r="E1325" s="346" t="s">
        <v>5</v>
      </c>
      <c r="F1325" s="347" t="s">
        <v>250</v>
      </c>
      <c r="G1325" s="348"/>
      <c r="H1325" s="348"/>
      <c r="I1325" s="348"/>
      <c r="J1325" s="345"/>
      <c r="K1325" s="349">
        <v>28.771000000000001</v>
      </c>
      <c r="L1325" s="345"/>
      <c r="M1325" s="345"/>
      <c r="N1325" s="345"/>
      <c r="O1325" s="345"/>
      <c r="P1325" s="345"/>
      <c r="Q1325" s="345"/>
      <c r="S1325" s="350"/>
      <c r="U1325" s="351"/>
      <c r="V1325" s="345"/>
      <c r="W1325" s="345"/>
      <c r="X1325" s="345"/>
      <c r="Y1325" s="345"/>
      <c r="Z1325" s="345"/>
      <c r="AA1325" s="345"/>
      <c r="AB1325" s="352"/>
      <c r="AU1325" s="353" t="s">
        <v>180</v>
      </c>
      <c r="AV1325" s="353" t="s">
        <v>86</v>
      </c>
      <c r="AW1325" s="119" t="s">
        <v>190</v>
      </c>
      <c r="AX1325" s="119" t="s">
        <v>31</v>
      </c>
      <c r="AY1325" s="119" t="s">
        <v>74</v>
      </c>
      <c r="AZ1325" s="353" t="s">
        <v>172</v>
      </c>
    </row>
    <row r="1326" spans="2:66" s="115" customFormat="1" ht="22.6" customHeight="1" x14ac:dyDescent="0.35">
      <c r="B1326" s="303"/>
      <c r="C1326" s="304"/>
      <c r="D1326" s="304"/>
      <c r="E1326" s="305" t="s">
        <v>5</v>
      </c>
      <c r="F1326" s="313" t="s">
        <v>769</v>
      </c>
      <c r="G1326" s="314"/>
      <c r="H1326" s="314"/>
      <c r="I1326" s="314"/>
      <c r="J1326" s="304"/>
      <c r="K1326" s="308" t="s">
        <v>5</v>
      </c>
      <c r="L1326" s="304"/>
      <c r="M1326" s="304"/>
      <c r="N1326" s="304"/>
      <c r="O1326" s="304"/>
      <c r="P1326" s="304"/>
      <c r="Q1326" s="304"/>
      <c r="S1326" s="309"/>
      <c r="U1326" s="310"/>
      <c r="V1326" s="304"/>
      <c r="W1326" s="304"/>
      <c r="X1326" s="304"/>
      <c r="Y1326" s="304"/>
      <c r="Z1326" s="304"/>
      <c r="AA1326" s="304"/>
      <c r="AB1326" s="311"/>
      <c r="AU1326" s="312" t="s">
        <v>180</v>
      </c>
      <c r="AV1326" s="312" t="s">
        <v>86</v>
      </c>
      <c r="AW1326" s="115" t="s">
        <v>81</v>
      </c>
      <c r="AX1326" s="115" t="s">
        <v>31</v>
      </c>
      <c r="AY1326" s="115" t="s">
        <v>74</v>
      </c>
      <c r="AZ1326" s="312" t="s">
        <v>172</v>
      </c>
    </row>
    <row r="1327" spans="2:66" s="116" customFormat="1" ht="22.6" customHeight="1" x14ac:dyDescent="0.35">
      <c r="B1327" s="315"/>
      <c r="C1327" s="316"/>
      <c r="D1327" s="316"/>
      <c r="E1327" s="317" t="s">
        <v>5</v>
      </c>
      <c r="F1327" s="318" t="s">
        <v>770</v>
      </c>
      <c r="G1327" s="319"/>
      <c r="H1327" s="319"/>
      <c r="I1327" s="319"/>
      <c r="J1327" s="316"/>
      <c r="K1327" s="320">
        <v>16.03</v>
      </c>
      <c r="L1327" s="316"/>
      <c r="M1327" s="316"/>
      <c r="N1327" s="316"/>
      <c r="O1327" s="316"/>
      <c r="P1327" s="316"/>
      <c r="Q1327" s="316"/>
      <c r="S1327" s="321"/>
      <c r="U1327" s="322"/>
      <c r="V1327" s="316"/>
      <c r="W1327" s="316"/>
      <c r="X1327" s="316"/>
      <c r="Y1327" s="316"/>
      <c r="Z1327" s="316"/>
      <c r="AA1327" s="316"/>
      <c r="AB1327" s="323"/>
      <c r="AU1327" s="324" t="s">
        <v>180</v>
      </c>
      <c r="AV1327" s="324" t="s">
        <v>86</v>
      </c>
      <c r="AW1327" s="116" t="s">
        <v>86</v>
      </c>
      <c r="AX1327" s="116" t="s">
        <v>31</v>
      </c>
      <c r="AY1327" s="116" t="s">
        <v>74</v>
      </c>
      <c r="AZ1327" s="324" t="s">
        <v>172</v>
      </c>
    </row>
    <row r="1328" spans="2:66" s="116" customFormat="1" ht="22.6" customHeight="1" x14ac:dyDescent="0.35">
      <c r="B1328" s="315"/>
      <c r="C1328" s="316"/>
      <c r="D1328" s="316"/>
      <c r="E1328" s="317" t="s">
        <v>5</v>
      </c>
      <c r="F1328" s="318" t="s">
        <v>771</v>
      </c>
      <c r="G1328" s="319"/>
      <c r="H1328" s="319"/>
      <c r="I1328" s="319"/>
      <c r="J1328" s="316"/>
      <c r="K1328" s="320">
        <v>-0.46</v>
      </c>
      <c r="L1328" s="316"/>
      <c r="M1328" s="316"/>
      <c r="N1328" s="316"/>
      <c r="O1328" s="316"/>
      <c r="P1328" s="316"/>
      <c r="Q1328" s="316"/>
      <c r="S1328" s="321"/>
      <c r="U1328" s="322"/>
      <c r="V1328" s="316"/>
      <c r="W1328" s="316"/>
      <c r="X1328" s="316"/>
      <c r="Y1328" s="316"/>
      <c r="Z1328" s="316"/>
      <c r="AA1328" s="316"/>
      <c r="AB1328" s="323"/>
      <c r="AU1328" s="324" t="s">
        <v>180</v>
      </c>
      <c r="AV1328" s="324" t="s">
        <v>86</v>
      </c>
      <c r="AW1328" s="116" t="s">
        <v>86</v>
      </c>
      <c r="AX1328" s="116" t="s">
        <v>31</v>
      </c>
      <c r="AY1328" s="116" t="s">
        <v>74</v>
      </c>
      <c r="AZ1328" s="324" t="s">
        <v>172</v>
      </c>
    </row>
    <row r="1329" spans="2:66" s="116" customFormat="1" ht="22.6" customHeight="1" x14ac:dyDescent="0.35">
      <c r="B1329" s="315"/>
      <c r="C1329" s="316"/>
      <c r="D1329" s="316"/>
      <c r="E1329" s="317" t="s">
        <v>5</v>
      </c>
      <c r="F1329" s="318" t="s">
        <v>772</v>
      </c>
      <c r="G1329" s="319"/>
      <c r="H1329" s="319"/>
      <c r="I1329" s="319"/>
      <c r="J1329" s="316"/>
      <c r="K1329" s="320">
        <v>0.25</v>
      </c>
      <c r="L1329" s="316"/>
      <c r="M1329" s="316"/>
      <c r="N1329" s="316"/>
      <c r="O1329" s="316"/>
      <c r="P1329" s="316"/>
      <c r="Q1329" s="316"/>
      <c r="S1329" s="321"/>
      <c r="U1329" s="322"/>
      <c r="V1329" s="316"/>
      <c r="W1329" s="316"/>
      <c r="X1329" s="316"/>
      <c r="Y1329" s="316"/>
      <c r="Z1329" s="316"/>
      <c r="AA1329" s="316"/>
      <c r="AB1329" s="323"/>
      <c r="AU1329" s="324" t="s">
        <v>180</v>
      </c>
      <c r="AV1329" s="324" t="s">
        <v>86</v>
      </c>
      <c r="AW1329" s="116" t="s">
        <v>86</v>
      </c>
      <c r="AX1329" s="116" t="s">
        <v>31</v>
      </c>
      <c r="AY1329" s="116" t="s">
        <v>74</v>
      </c>
      <c r="AZ1329" s="324" t="s">
        <v>172</v>
      </c>
    </row>
    <row r="1330" spans="2:66" s="116" customFormat="1" ht="22.6" customHeight="1" x14ac:dyDescent="0.35">
      <c r="B1330" s="315"/>
      <c r="C1330" s="316"/>
      <c r="D1330" s="316"/>
      <c r="E1330" s="317" t="s">
        <v>5</v>
      </c>
      <c r="F1330" s="318" t="s">
        <v>773</v>
      </c>
      <c r="G1330" s="319"/>
      <c r="H1330" s="319"/>
      <c r="I1330" s="319"/>
      <c r="J1330" s="316"/>
      <c r="K1330" s="320">
        <v>10.135</v>
      </c>
      <c r="L1330" s="316"/>
      <c r="M1330" s="316"/>
      <c r="N1330" s="316"/>
      <c r="O1330" s="316"/>
      <c r="P1330" s="316"/>
      <c r="Q1330" s="316"/>
      <c r="S1330" s="321"/>
      <c r="U1330" s="322"/>
      <c r="V1330" s="316"/>
      <c r="W1330" s="316"/>
      <c r="X1330" s="316"/>
      <c r="Y1330" s="316"/>
      <c r="Z1330" s="316"/>
      <c r="AA1330" s="316"/>
      <c r="AB1330" s="323"/>
      <c r="AU1330" s="324" t="s">
        <v>180</v>
      </c>
      <c r="AV1330" s="324" t="s">
        <v>86</v>
      </c>
      <c r="AW1330" s="116" t="s">
        <v>86</v>
      </c>
      <c r="AX1330" s="116" t="s">
        <v>31</v>
      </c>
      <c r="AY1330" s="116" t="s">
        <v>74</v>
      </c>
      <c r="AZ1330" s="324" t="s">
        <v>172</v>
      </c>
    </row>
    <row r="1331" spans="2:66" s="116" customFormat="1" ht="22.6" customHeight="1" x14ac:dyDescent="0.35">
      <c r="B1331" s="315"/>
      <c r="C1331" s="316"/>
      <c r="D1331" s="316"/>
      <c r="E1331" s="317" t="s">
        <v>5</v>
      </c>
      <c r="F1331" s="318" t="s">
        <v>774</v>
      </c>
      <c r="G1331" s="319"/>
      <c r="H1331" s="319"/>
      <c r="I1331" s="319"/>
      <c r="J1331" s="316"/>
      <c r="K1331" s="320">
        <v>25.52</v>
      </c>
      <c r="L1331" s="316"/>
      <c r="M1331" s="316"/>
      <c r="N1331" s="316"/>
      <c r="O1331" s="316"/>
      <c r="P1331" s="316"/>
      <c r="Q1331" s="316"/>
      <c r="S1331" s="321"/>
      <c r="U1331" s="322"/>
      <c r="V1331" s="316"/>
      <c r="W1331" s="316"/>
      <c r="X1331" s="316"/>
      <c r="Y1331" s="316"/>
      <c r="Z1331" s="316"/>
      <c r="AA1331" s="316"/>
      <c r="AB1331" s="323"/>
      <c r="AU1331" s="324" t="s">
        <v>180</v>
      </c>
      <c r="AV1331" s="324" t="s">
        <v>86</v>
      </c>
      <c r="AW1331" s="116" t="s">
        <v>86</v>
      </c>
      <c r="AX1331" s="116" t="s">
        <v>31</v>
      </c>
      <c r="AY1331" s="116" t="s">
        <v>74</v>
      </c>
      <c r="AZ1331" s="324" t="s">
        <v>172</v>
      </c>
    </row>
    <row r="1332" spans="2:66" s="119" customFormat="1" ht="22.6" customHeight="1" x14ac:dyDescent="0.35">
      <c r="B1332" s="344"/>
      <c r="C1332" s="345"/>
      <c r="D1332" s="345"/>
      <c r="E1332" s="346" t="s">
        <v>5</v>
      </c>
      <c r="F1332" s="347" t="s">
        <v>250</v>
      </c>
      <c r="G1332" s="348"/>
      <c r="H1332" s="348"/>
      <c r="I1332" s="348"/>
      <c r="J1332" s="345"/>
      <c r="K1332" s="349">
        <v>51.475000000000001</v>
      </c>
      <c r="L1332" s="345"/>
      <c r="M1332" s="345"/>
      <c r="N1332" s="345"/>
      <c r="O1332" s="345"/>
      <c r="P1332" s="345"/>
      <c r="Q1332" s="345"/>
      <c r="S1332" s="350"/>
      <c r="U1332" s="351"/>
      <c r="V1332" s="345"/>
      <c r="W1332" s="345"/>
      <c r="X1332" s="345"/>
      <c r="Y1332" s="345"/>
      <c r="Z1332" s="345"/>
      <c r="AA1332" s="345"/>
      <c r="AB1332" s="352"/>
      <c r="AU1332" s="353" t="s">
        <v>180</v>
      </c>
      <c r="AV1332" s="353" t="s">
        <v>86</v>
      </c>
      <c r="AW1332" s="119" t="s">
        <v>190</v>
      </c>
      <c r="AX1332" s="119" t="s">
        <v>31</v>
      </c>
      <c r="AY1332" s="119" t="s">
        <v>74</v>
      </c>
      <c r="AZ1332" s="353" t="s">
        <v>172</v>
      </c>
    </row>
    <row r="1333" spans="2:66" s="117" customFormat="1" ht="22.6" customHeight="1" x14ac:dyDescent="0.35">
      <c r="B1333" s="325"/>
      <c r="C1333" s="326"/>
      <c r="D1333" s="326"/>
      <c r="E1333" s="327" t="s">
        <v>5</v>
      </c>
      <c r="F1333" s="328" t="s">
        <v>189</v>
      </c>
      <c r="G1333" s="329"/>
      <c r="H1333" s="329"/>
      <c r="I1333" s="329"/>
      <c r="J1333" s="326"/>
      <c r="K1333" s="330">
        <v>80.245999999999995</v>
      </c>
      <c r="L1333" s="326"/>
      <c r="M1333" s="326"/>
      <c r="N1333" s="326"/>
      <c r="O1333" s="326"/>
      <c r="P1333" s="326"/>
      <c r="Q1333" s="326"/>
      <c r="S1333" s="331"/>
      <c r="U1333" s="332"/>
      <c r="V1333" s="326"/>
      <c r="W1333" s="326"/>
      <c r="X1333" s="326"/>
      <c r="Y1333" s="326"/>
      <c r="Z1333" s="326"/>
      <c r="AA1333" s="326"/>
      <c r="AB1333" s="333"/>
      <c r="AU1333" s="334" t="s">
        <v>180</v>
      </c>
      <c r="AV1333" s="334" t="s">
        <v>86</v>
      </c>
      <c r="AW1333" s="117" t="s">
        <v>177</v>
      </c>
      <c r="AX1333" s="117" t="s">
        <v>31</v>
      </c>
      <c r="AY1333" s="117" t="s">
        <v>81</v>
      </c>
      <c r="AZ1333" s="334" t="s">
        <v>172</v>
      </c>
    </row>
    <row r="1334" spans="2:66" s="112" customFormat="1" ht="31.6" customHeight="1" x14ac:dyDescent="0.35">
      <c r="B1334" s="187"/>
      <c r="C1334" s="288" t="s">
        <v>1234</v>
      </c>
      <c r="D1334" s="288" t="s">
        <v>173</v>
      </c>
      <c r="E1334" s="289" t="s">
        <v>1235</v>
      </c>
      <c r="F1334" s="290" t="s">
        <v>1236</v>
      </c>
      <c r="G1334" s="290"/>
      <c r="H1334" s="290"/>
      <c r="I1334" s="290"/>
      <c r="J1334" s="291" t="s">
        <v>176</v>
      </c>
      <c r="K1334" s="292">
        <v>367.57799999999997</v>
      </c>
      <c r="L1334" s="293"/>
      <c r="M1334" s="293"/>
      <c r="N1334" s="294">
        <f>ROUND(L1334*K1334,2)</f>
        <v>0</v>
      </c>
      <c r="O1334" s="294"/>
      <c r="P1334" s="294"/>
      <c r="Q1334" s="294"/>
      <c r="R1334" s="114" t="s">
        <v>2286</v>
      </c>
      <c r="S1334" s="192"/>
      <c r="U1334" s="295" t="s">
        <v>5</v>
      </c>
      <c r="V1334" s="300" t="s">
        <v>39</v>
      </c>
      <c r="W1334" s="301">
        <v>0.3</v>
      </c>
      <c r="X1334" s="301">
        <f>W1334*K1334</f>
        <v>110.2734</v>
      </c>
      <c r="Y1334" s="301">
        <v>0</v>
      </c>
      <c r="Z1334" s="301">
        <f>Y1334*K1334</f>
        <v>0</v>
      </c>
      <c r="AA1334" s="301">
        <v>6.8000000000000005E-2</v>
      </c>
      <c r="AB1334" s="302">
        <f>AA1334*K1334</f>
        <v>24.995304000000001</v>
      </c>
      <c r="AS1334" s="172" t="s">
        <v>177</v>
      </c>
      <c r="AU1334" s="172" t="s">
        <v>173</v>
      </c>
      <c r="AV1334" s="172" t="s">
        <v>86</v>
      </c>
      <c r="AZ1334" s="172" t="s">
        <v>172</v>
      </c>
      <c r="BF1334" s="299">
        <f>IF(V1334="základní",N1334,0)</f>
        <v>0</v>
      </c>
      <c r="BG1334" s="299">
        <f>IF(V1334="snížená",N1334,0)</f>
        <v>0</v>
      </c>
      <c r="BH1334" s="299">
        <f>IF(V1334="zákl. přenesená",N1334,0)</f>
        <v>0</v>
      </c>
      <c r="BI1334" s="299">
        <f>IF(V1334="sníž. přenesená",N1334,0)</f>
        <v>0</v>
      </c>
      <c r="BJ1334" s="299">
        <f>IF(V1334="nulová",N1334,0)</f>
        <v>0</v>
      </c>
      <c r="BK1334" s="172" t="s">
        <v>81</v>
      </c>
      <c r="BL1334" s="299">
        <f>ROUND(L1334*K1334,2)</f>
        <v>0</v>
      </c>
      <c r="BM1334" s="172" t="s">
        <v>177</v>
      </c>
      <c r="BN1334" s="172" t="s">
        <v>1237</v>
      </c>
    </row>
    <row r="1335" spans="2:66" s="115" customFormat="1" ht="22.6" customHeight="1" x14ac:dyDescent="0.35">
      <c r="B1335" s="303"/>
      <c r="C1335" s="304"/>
      <c r="D1335" s="304"/>
      <c r="E1335" s="305" t="s">
        <v>5</v>
      </c>
      <c r="F1335" s="306" t="s">
        <v>179</v>
      </c>
      <c r="G1335" s="307"/>
      <c r="H1335" s="307"/>
      <c r="I1335" s="307"/>
      <c r="J1335" s="304"/>
      <c r="K1335" s="308" t="s">
        <v>5</v>
      </c>
      <c r="L1335" s="304"/>
      <c r="M1335" s="304"/>
      <c r="N1335" s="304"/>
      <c r="O1335" s="304"/>
      <c r="P1335" s="304"/>
      <c r="Q1335" s="304"/>
      <c r="S1335" s="309"/>
      <c r="U1335" s="310"/>
      <c r="V1335" s="304"/>
      <c r="W1335" s="304"/>
      <c r="X1335" s="304"/>
      <c r="Y1335" s="304"/>
      <c r="Z1335" s="304"/>
      <c r="AA1335" s="304"/>
      <c r="AB1335" s="311"/>
      <c r="AU1335" s="312" t="s">
        <v>180</v>
      </c>
      <c r="AV1335" s="312" t="s">
        <v>86</v>
      </c>
      <c r="AW1335" s="115" t="s">
        <v>81</v>
      </c>
      <c r="AX1335" s="115" t="s">
        <v>31</v>
      </c>
      <c r="AY1335" s="115" t="s">
        <v>74</v>
      </c>
      <c r="AZ1335" s="312" t="s">
        <v>172</v>
      </c>
    </row>
    <row r="1336" spans="2:66" s="115" customFormat="1" ht="22.6" customHeight="1" x14ac:dyDescent="0.35">
      <c r="B1336" s="303"/>
      <c r="C1336" s="304"/>
      <c r="D1336" s="304"/>
      <c r="E1336" s="305" t="s">
        <v>5</v>
      </c>
      <c r="F1336" s="313" t="s">
        <v>235</v>
      </c>
      <c r="G1336" s="314"/>
      <c r="H1336" s="314"/>
      <c r="I1336" s="314"/>
      <c r="J1336" s="304"/>
      <c r="K1336" s="308" t="s">
        <v>5</v>
      </c>
      <c r="L1336" s="304"/>
      <c r="M1336" s="304"/>
      <c r="N1336" s="304"/>
      <c r="O1336" s="304"/>
      <c r="P1336" s="304"/>
      <c r="Q1336" s="304"/>
      <c r="S1336" s="309"/>
      <c r="U1336" s="310"/>
      <c r="V1336" s="304"/>
      <c r="W1336" s="304"/>
      <c r="X1336" s="304"/>
      <c r="Y1336" s="304"/>
      <c r="Z1336" s="304"/>
      <c r="AA1336" s="304"/>
      <c r="AB1336" s="311"/>
      <c r="AU1336" s="312" t="s">
        <v>180</v>
      </c>
      <c r="AV1336" s="312" t="s">
        <v>86</v>
      </c>
      <c r="AW1336" s="115" t="s">
        <v>81</v>
      </c>
      <c r="AX1336" s="115" t="s">
        <v>31</v>
      </c>
      <c r="AY1336" s="115" t="s">
        <v>74</v>
      </c>
      <c r="AZ1336" s="312" t="s">
        <v>172</v>
      </c>
    </row>
    <row r="1337" spans="2:66" s="116" customFormat="1" ht="22.6" customHeight="1" x14ac:dyDescent="0.35">
      <c r="B1337" s="315"/>
      <c r="C1337" s="316"/>
      <c r="D1337" s="316"/>
      <c r="E1337" s="317" t="s">
        <v>5</v>
      </c>
      <c r="F1337" s="318" t="s">
        <v>1238</v>
      </c>
      <c r="G1337" s="319"/>
      <c r="H1337" s="319"/>
      <c r="I1337" s="319"/>
      <c r="J1337" s="316"/>
      <c r="K1337" s="320">
        <v>8.1999999999999993</v>
      </c>
      <c r="L1337" s="316"/>
      <c r="M1337" s="316"/>
      <c r="N1337" s="316"/>
      <c r="O1337" s="316"/>
      <c r="P1337" s="316"/>
      <c r="Q1337" s="316"/>
      <c r="S1337" s="321"/>
      <c r="U1337" s="322"/>
      <c r="V1337" s="316"/>
      <c r="W1337" s="316"/>
      <c r="X1337" s="316"/>
      <c r="Y1337" s="316"/>
      <c r="Z1337" s="316"/>
      <c r="AA1337" s="316"/>
      <c r="AB1337" s="323"/>
      <c r="AU1337" s="324" t="s">
        <v>180</v>
      </c>
      <c r="AV1337" s="324" t="s">
        <v>86</v>
      </c>
      <c r="AW1337" s="116" t="s">
        <v>86</v>
      </c>
      <c r="AX1337" s="116" t="s">
        <v>31</v>
      </c>
      <c r="AY1337" s="116" t="s">
        <v>74</v>
      </c>
      <c r="AZ1337" s="324" t="s">
        <v>172</v>
      </c>
    </row>
    <row r="1338" spans="2:66" s="116" customFormat="1" ht="22.6" customHeight="1" x14ac:dyDescent="0.35">
      <c r="B1338" s="315"/>
      <c r="C1338" s="316"/>
      <c r="D1338" s="316"/>
      <c r="E1338" s="317" t="s">
        <v>5</v>
      </c>
      <c r="F1338" s="318" t="s">
        <v>446</v>
      </c>
      <c r="G1338" s="319"/>
      <c r="H1338" s="319"/>
      <c r="I1338" s="319"/>
      <c r="J1338" s="316"/>
      <c r="K1338" s="320">
        <v>9</v>
      </c>
      <c r="L1338" s="316"/>
      <c r="M1338" s="316"/>
      <c r="N1338" s="316"/>
      <c r="O1338" s="316"/>
      <c r="P1338" s="316"/>
      <c r="Q1338" s="316"/>
      <c r="S1338" s="321"/>
      <c r="U1338" s="322"/>
      <c r="V1338" s="316"/>
      <c r="W1338" s="316"/>
      <c r="X1338" s="316"/>
      <c r="Y1338" s="316"/>
      <c r="Z1338" s="316"/>
      <c r="AA1338" s="316"/>
      <c r="AB1338" s="323"/>
      <c r="AU1338" s="324" t="s">
        <v>180</v>
      </c>
      <c r="AV1338" s="324" t="s">
        <v>86</v>
      </c>
      <c r="AW1338" s="116" t="s">
        <v>86</v>
      </c>
      <c r="AX1338" s="116" t="s">
        <v>31</v>
      </c>
      <c r="AY1338" s="116" t="s">
        <v>74</v>
      </c>
      <c r="AZ1338" s="324" t="s">
        <v>172</v>
      </c>
    </row>
    <row r="1339" spans="2:66" s="116" customFormat="1" ht="22.6" customHeight="1" x14ac:dyDescent="0.35">
      <c r="B1339" s="315"/>
      <c r="C1339" s="316"/>
      <c r="D1339" s="316"/>
      <c r="E1339" s="317" t="s">
        <v>5</v>
      </c>
      <c r="F1339" s="318" t="s">
        <v>447</v>
      </c>
      <c r="G1339" s="319"/>
      <c r="H1339" s="319"/>
      <c r="I1339" s="319"/>
      <c r="J1339" s="316"/>
      <c r="K1339" s="320">
        <v>25.16</v>
      </c>
      <c r="L1339" s="316"/>
      <c r="M1339" s="316"/>
      <c r="N1339" s="316"/>
      <c r="O1339" s="316"/>
      <c r="P1339" s="316"/>
      <c r="Q1339" s="316"/>
      <c r="S1339" s="321"/>
      <c r="U1339" s="322"/>
      <c r="V1339" s="316"/>
      <c r="W1339" s="316"/>
      <c r="X1339" s="316"/>
      <c r="Y1339" s="316"/>
      <c r="Z1339" s="316"/>
      <c r="AA1339" s="316"/>
      <c r="AB1339" s="323"/>
      <c r="AU1339" s="324" t="s">
        <v>180</v>
      </c>
      <c r="AV1339" s="324" t="s">
        <v>86</v>
      </c>
      <c r="AW1339" s="116" t="s">
        <v>86</v>
      </c>
      <c r="AX1339" s="116" t="s">
        <v>31</v>
      </c>
      <c r="AY1339" s="116" t="s">
        <v>74</v>
      </c>
      <c r="AZ1339" s="324" t="s">
        <v>172</v>
      </c>
    </row>
    <row r="1340" spans="2:66" s="116" customFormat="1" ht="22.6" customHeight="1" x14ac:dyDescent="0.35">
      <c r="B1340" s="315"/>
      <c r="C1340" s="316"/>
      <c r="D1340" s="316"/>
      <c r="E1340" s="317" t="s">
        <v>5</v>
      </c>
      <c r="F1340" s="318" t="s">
        <v>456</v>
      </c>
      <c r="G1340" s="319"/>
      <c r="H1340" s="319"/>
      <c r="I1340" s="319"/>
      <c r="J1340" s="316"/>
      <c r="K1340" s="320">
        <v>-2.4</v>
      </c>
      <c r="L1340" s="316"/>
      <c r="M1340" s="316"/>
      <c r="N1340" s="316"/>
      <c r="O1340" s="316"/>
      <c r="P1340" s="316"/>
      <c r="Q1340" s="316"/>
      <c r="S1340" s="321"/>
      <c r="U1340" s="322"/>
      <c r="V1340" s="316"/>
      <c r="W1340" s="316"/>
      <c r="X1340" s="316"/>
      <c r="Y1340" s="316"/>
      <c r="Z1340" s="316"/>
      <c r="AA1340" s="316"/>
      <c r="AB1340" s="323"/>
      <c r="AU1340" s="324" t="s">
        <v>180</v>
      </c>
      <c r="AV1340" s="324" t="s">
        <v>86</v>
      </c>
      <c r="AW1340" s="116" t="s">
        <v>86</v>
      </c>
      <c r="AX1340" s="116" t="s">
        <v>31</v>
      </c>
      <c r="AY1340" s="116" t="s">
        <v>74</v>
      </c>
      <c r="AZ1340" s="324" t="s">
        <v>172</v>
      </c>
    </row>
    <row r="1341" spans="2:66" s="116" customFormat="1" ht="22.6" customHeight="1" x14ac:dyDescent="0.35">
      <c r="B1341" s="315"/>
      <c r="C1341" s="316"/>
      <c r="D1341" s="316"/>
      <c r="E1341" s="317" t="s">
        <v>5</v>
      </c>
      <c r="F1341" s="318" t="s">
        <v>449</v>
      </c>
      <c r="G1341" s="319"/>
      <c r="H1341" s="319"/>
      <c r="I1341" s="319"/>
      <c r="J1341" s="316"/>
      <c r="K1341" s="320">
        <v>-2</v>
      </c>
      <c r="L1341" s="316"/>
      <c r="M1341" s="316"/>
      <c r="N1341" s="316"/>
      <c r="O1341" s="316"/>
      <c r="P1341" s="316"/>
      <c r="Q1341" s="316"/>
      <c r="S1341" s="321"/>
      <c r="U1341" s="322"/>
      <c r="V1341" s="316"/>
      <c r="W1341" s="316"/>
      <c r="X1341" s="316"/>
      <c r="Y1341" s="316"/>
      <c r="Z1341" s="316"/>
      <c r="AA1341" s="316"/>
      <c r="AB1341" s="323"/>
      <c r="AU1341" s="324" t="s">
        <v>180</v>
      </c>
      <c r="AV1341" s="324" t="s">
        <v>86</v>
      </c>
      <c r="AW1341" s="116" t="s">
        <v>86</v>
      </c>
      <c r="AX1341" s="116" t="s">
        <v>31</v>
      </c>
      <c r="AY1341" s="116" t="s">
        <v>74</v>
      </c>
      <c r="AZ1341" s="324" t="s">
        <v>172</v>
      </c>
    </row>
    <row r="1342" spans="2:66" s="116" customFormat="1" ht="22.6" customHeight="1" x14ac:dyDescent="0.35">
      <c r="B1342" s="315"/>
      <c r="C1342" s="316"/>
      <c r="D1342" s="316"/>
      <c r="E1342" s="317" t="s">
        <v>5</v>
      </c>
      <c r="F1342" s="318" t="s">
        <v>1239</v>
      </c>
      <c r="G1342" s="319"/>
      <c r="H1342" s="319"/>
      <c r="I1342" s="319"/>
      <c r="J1342" s="316"/>
      <c r="K1342" s="320">
        <v>-4.8</v>
      </c>
      <c r="L1342" s="316"/>
      <c r="M1342" s="316"/>
      <c r="N1342" s="316"/>
      <c r="O1342" s="316"/>
      <c r="P1342" s="316"/>
      <c r="Q1342" s="316"/>
      <c r="S1342" s="321"/>
      <c r="U1342" s="322"/>
      <c r="V1342" s="316"/>
      <c r="W1342" s="316"/>
      <c r="X1342" s="316"/>
      <c r="Y1342" s="316"/>
      <c r="Z1342" s="316"/>
      <c r="AA1342" s="316"/>
      <c r="AB1342" s="323"/>
      <c r="AU1342" s="324" t="s">
        <v>180</v>
      </c>
      <c r="AV1342" s="324" t="s">
        <v>86</v>
      </c>
      <c r="AW1342" s="116" t="s">
        <v>86</v>
      </c>
      <c r="AX1342" s="116" t="s">
        <v>31</v>
      </c>
      <c r="AY1342" s="116" t="s">
        <v>74</v>
      </c>
      <c r="AZ1342" s="324" t="s">
        <v>172</v>
      </c>
    </row>
    <row r="1343" spans="2:66" s="116" customFormat="1" ht="22.6" customHeight="1" x14ac:dyDescent="0.35">
      <c r="B1343" s="315"/>
      <c r="C1343" s="316"/>
      <c r="D1343" s="316"/>
      <c r="E1343" s="317" t="s">
        <v>5</v>
      </c>
      <c r="F1343" s="318" t="s">
        <v>451</v>
      </c>
      <c r="G1343" s="319"/>
      <c r="H1343" s="319"/>
      <c r="I1343" s="319"/>
      <c r="J1343" s="316"/>
      <c r="K1343" s="320">
        <v>-1.35</v>
      </c>
      <c r="L1343" s="316"/>
      <c r="M1343" s="316"/>
      <c r="N1343" s="316"/>
      <c r="O1343" s="316"/>
      <c r="P1343" s="316"/>
      <c r="Q1343" s="316"/>
      <c r="S1343" s="321"/>
      <c r="U1343" s="322"/>
      <c r="V1343" s="316"/>
      <c r="W1343" s="316"/>
      <c r="X1343" s="316"/>
      <c r="Y1343" s="316"/>
      <c r="Z1343" s="316"/>
      <c r="AA1343" s="316"/>
      <c r="AB1343" s="323"/>
      <c r="AU1343" s="324" t="s">
        <v>180</v>
      </c>
      <c r="AV1343" s="324" t="s">
        <v>86</v>
      </c>
      <c r="AW1343" s="116" t="s">
        <v>86</v>
      </c>
      <c r="AX1343" s="116" t="s">
        <v>31</v>
      </c>
      <c r="AY1343" s="116" t="s">
        <v>74</v>
      </c>
      <c r="AZ1343" s="324" t="s">
        <v>172</v>
      </c>
    </row>
    <row r="1344" spans="2:66" s="116" customFormat="1" ht="22.6" customHeight="1" x14ac:dyDescent="0.35">
      <c r="B1344" s="315"/>
      <c r="C1344" s="316"/>
      <c r="D1344" s="316"/>
      <c r="E1344" s="317" t="s">
        <v>5</v>
      </c>
      <c r="F1344" s="318" t="s">
        <v>452</v>
      </c>
      <c r="G1344" s="319"/>
      <c r="H1344" s="319"/>
      <c r="I1344" s="319"/>
      <c r="J1344" s="316"/>
      <c r="K1344" s="320">
        <v>0.63</v>
      </c>
      <c r="L1344" s="316"/>
      <c r="M1344" s="316"/>
      <c r="N1344" s="316"/>
      <c r="O1344" s="316"/>
      <c r="P1344" s="316"/>
      <c r="Q1344" s="316"/>
      <c r="S1344" s="321"/>
      <c r="U1344" s="322"/>
      <c r="V1344" s="316"/>
      <c r="W1344" s="316"/>
      <c r="X1344" s="316"/>
      <c r="Y1344" s="316"/>
      <c r="Z1344" s="316"/>
      <c r="AA1344" s="316"/>
      <c r="AB1344" s="323"/>
      <c r="AU1344" s="324" t="s">
        <v>180</v>
      </c>
      <c r="AV1344" s="324" t="s">
        <v>86</v>
      </c>
      <c r="AW1344" s="116" t="s">
        <v>86</v>
      </c>
      <c r="AX1344" s="116" t="s">
        <v>31</v>
      </c>
      <c r="AY1344" s="116" t="s">
        <v>74</v>
      </c>
      <c r="AZ1344" s="324" t="s">
        <v>172</v>
      </c>
    </row>
    <row r="1345" spans="2:52" s="119" customFormat="1" ht="22.6" customHeight="1" x14ac:dyDescent="0.35">
      <c r="B1345" s="344"/>
      <c r="C1345" s="345"/>
      <c r="D1345" s="345"/>
      <c r="E1345" s="346" t="s">
        <v>5</v>
      </c>
      <c r="F1345" s="347" t="s">
        <v>250</v>
      </c>
      <c r="G1345" s="348"/>
      <c r="H1345" s="348"/>
      <c r="I1345" s="348"/>
      <c r="J1345" s="345"/>
      <c r="K1345" s="349">
        <v>32.44</v>
      </c>
      <c r="L1345" s="345"/>
      <c r="M1345" s="345"/>
      <c r="N1345" s="345"/>
      <c r="O1345" s="345"/>
      <c r="P1345" s="345"/>
      <c r="Q1345" s="345"/>
      <c r="S1345" s="350"/>
      <c r="U1345" s="351"/>
      <c r="V1345" s="345"/>
      <c r="W1345" s="345"/>
      <c r="X1345" s="345"/>
      <c r="Y1345" s="345"/>
      <c r="Z1345" s="345"/>
      <c r="AA1345" s="345"/>
      <c r="AB1345" s="352"/>
      <c r="AU1345" s="353" t="s">
        <v>180</v>
      </c>
      <c r="AV1345" s="353" t="s">
        <v>86</v>
      </c>
      <c r="AW1345" s="119" t="s">
        <v>190</v>
      </c>
      <c r="AX1345" s="119" t="s">
        <v>31</v>
      </c>
      <c r="AY1345" s="119" t="s">
        <v>74</v>
      </c>
      <c r="AZ1345" s="353" t="s">
        <v>172</v>
      </c>
    </row>
    <row r="1346" spans="2:52" s="116" customFormat="1" ht="22.6" customHeight="1" x14ac:dyDescent="0.35">
      <c r="B1346" s="315"/>
      <c r="C1346" s="316"/>
      <c r="D1346" s="316"/>
      <c r="E1346" s="317" t="s">
        <v>5</v>
      </c>
      <c r="F1346" s="318" t="s">
        <v>1240</v>
      </c>
      <c r="G1346" s="319"/>
      <c r="H1346" s="319"/>
      <c r="I1346" s="319"/>
      <c r="J1346" s="316"/>
      <c r="K1346" s="320">
        <v>14.8</v>
      </c>
      <c r="L1346" s="316"/>
      <c r="M1346" s="316"/>
      <c r="N1346" s="316"/>
      <c r="O1346" s="316"/>
      <c r="P1346" s="316"/>
      <c r="Q1346" s="316"/>
      <c r="S1346" s="321"/>
      <c r="U1346" s="322"/>
      <c r="V1346" s="316"/>
      <c r="W1346" s="316"/>
      <c r="X1346" s="316"/>
      <c r="Y1346" s="316"/>
      <c r="Z1346" s="316"/>
      <c r="AA1346" s="316"/>
      <c r="AB1346" s="323"/>
      <c r="AU1346" s="324" t="s">
        <v>180</v>
      </c>
      <c r="AV1346" s="324" t="s">
        <v>86</v>
      </c>
      <c r="AW1346" s="116" t="s">
        <v>86</v>
      </c>
      <c r="AX1346" s="116" t="s">
        <v>31</v>
      </c>
      <c r="AY1346" s="116" t="s">
        <v>74</v>
      </c>
      <c r="AZ1346" s="324" t="s">
        <v>172</v>
      </c>
    </row>
    <row r="1347" spans="2:52" s="116" customFormat="1" ht="22.6" customHeight="1" x14ac:dyDescent="0.35">
      <c r="B1347" s="315"/>
      <c r="C1347" s="316"/>
      <c r="D1347" s="316"/>
      <c r="E1347" s="317" t="s">
        <v>5</v>
      </c>
      <c r="F1347" s="318" t="s">
        <v>475</v>
      </c>
      <c r="G1347" s="319"/>
      <c r="H1347" s="319"/>
      <c r="I1347" s="319"/>
      <c r="J1347" s="316"/>
      <c r="K1347" s="320">
        <v>-1.8</v>
      </c>
      <c r="L1347" s="316"/>
      <c r="M1347" s="316"/>
      <c r="N1347" s="316"/>
      <c r="O1347" s="316"/>
      <c r="P1347" s="316"/>
      <c r="Q1347" s="316"/>
      <c r="S1347" s="321"/>
      <c r="U1347" s="322"/>
      <c r="V1347" s="316"/>
      <c r="W1347" s="316"/>
      <c r="X1347" s="316"/>
      <c r="Y1347" s="316"/>
      <c r="Z1347" s="316"/>
      <c r="AA1347" s="316"/>
      <c r="AB1347" s="323"/>
      <c r="AU1347" s="324" t="s">
        <v>180</v>
      </c>
      <c r="AV1347" s="324" t="s">
        <v>86</v>
      </c>
      <c r="AW1347" s="116" t="s">
        <v>86</v>
      </c>
      <c r="AX1347" s="116" t="s">
        <v>31</v>
      </c>
      <c r="AY1347" s="116" t="s">
        <v>74</v>
      </c>
      <c r="AZ1347" s="324" t="s">
        <v>172</v>
      </c>
    </row>
    <row r="1348" spans="2:52" s="119" customFormat="1" ht="22.6" customHeight="1" x14ac:dyDescent="0.35">
      <c r="B1348" s="344"/>
      <c r="C1348" s="345"/>
      <c r="D1348" s="345"/>
      <c r="E1348" s="346" t="s">
        <v>5</v>
      </c>
      <c r="F1348" s="347" t="s">
        <v>250</v>
      </c>
      <c r="G1348" s="348"/>
      <c r="H1348" s="348"/>
      <c r="I1348" s="348"/>
      <c r="J1348" s="345"/>
      <c r="K1348" s="349">
        <v>13</v>
      </c>
      <c r="L1348" s="345"/>
      <c r="M1348" s="345"/>
      <c r="N1348" s="345"/>
      <c r="O1348" s="345"/>
      <c r="P1348" s="345"/>
      <c r="Q1348" s="345"/>
      <c r="S1348" s="350"/>
      <c r="U1348" s="351"/>
      <c r="V1348" s="345"/>
      <c r="W1348" s="345"/>
      <c r="X1348" s="345"/>
      <c r="Y1348" s="345"/>
      <c r="Z1348" s="345"/>
      <c r="AA1348" s="345"/>
      <c r="AB1348" s="352"/>
      <c r="AU1348" s="353" t="s">
        <v>180</v>
      </c>
      <c r="AV1348" s="353" t="s">
        <v>86</v>
      </c>
      <c r="AW1348" s="119" t="s">
        <v>190</v>
      </c>
      <c r="AX1348" s="119" t="s">
        <v>31</v>
      </c>
      <c r="AY1348" s="119" t="s">
        <v>74</v>
      </c>
      <c r="AZ1348" s="353" t="s">
        <v>172</v>
      </c>
    </row>
    <row r="1349" spans="2:52" s="116" customFormat="1" ht="22.6" customHeight="1" x14ac:dyDescent="0.35">
      <c r="B1349" s="315"/>
      <c r="C1349" s="316"/>
      <c r="D1349" s="316"/>
      <c r="E1349" s="317" t="s">
        <v>5</v>
      </c>
      <c r="F1349" s="318" t="s">
        <v>1241</v>
      </c>
      <c r="G1349" s="319"/>
      <c r="H1349" s="319"/>
      <c r="I1349" s="319"/>
      <c r="J1349" s="316"/>
      <c r="K1349" s="320">
        <v>10.4</v>
      </c>
      <c r="L1349" s="316"/>
      <c r="M1349" s="316"/>
      <c r="N1349" s="316"/>
      <c r="O1349" s="316"/>
      <c r="P1349" s="316"/>
      <c r="Q1349" s="316"/>
      <c r="S1349" s="321"/>
      <c r="U1349" s="322"/>
      <c r="V1349" s="316"/>
      <c r="W1349" s="316"/>
      <c r="X1349" s="316"/>
      <c r="Y1349" s="316"/>
      <c r="Z1349" s="316"/>
      <c r="AA1349" s="316"/>
      <c r="AB1349" s="323"/>
      <c r="AU1349" s="324" t="s">
        <v>180</v>
      </c>
      <c r="AV1349" s="324" t="s">
        <v>86</v>
      </c>
      <c r="AW1349" s="116" t="s">
        <v>86</v>
      </c>
      <c r="AX1349" s="116" t="s">
        <v>31</v>
      </c>
      <c r="AY1349" s="116" t="s">
        <v>74</v>
      </c>
      <c r="AZ1349" s="324" t="s">
        <v>172</v>
      </c>
    </row>
    <row r="1350" spans="2:52" s="116" customFormat="1" ht="22.6" customHeight="1" x14ac:dyDescent="0.35">
      <c r="B1350" s="315"/>
      <c r="C1350" s="316"/>
      <c r="D1350" s="316"/>
      <c r="E1350" s="317" t="s">
        <v>5</v>
      </c>
      <c r="F1350" s="318" t="s">
        <v>1242</v>
      </c>
      <c r="G1350" s="319"/>
      <c r="H1350" s="319"/>
      <c r="I1350" s="319"/>
      <c r="J1350" s="316"/>
      <c r="K1350" s="320">
        <v>5.3</v>
      </c>
      <c r="L1350" s="316"/>
      <c r="M1350" s="316"/>
      <c r="N1350" s="316"/>
      <c r="O1350" s="316"/>
      <c r="P1350" s="316"/>
      <c r="Q1350" s="316"/>
      <c r="S1350" s="321"/>
      <c r="U1350" s="322"/>
      <c r="V1350" s="316"/>
      <c r="W1350" s="316"/>
      <c r="X1350" s="316"/>
      <c r="Y1350" s="316"/>
      <c r="Z1350" s="316"/>
      <c r="AA1350" s="316"/>
      <c r="AB1350" s="323"/>
      <c r="AU1350" s="324" t="s">
        <v>180</v>
      </c>
      <c r="AV1350" s="324" t="s">
        <v>86</v>
      </c>
      <c r="AW1350" s="116" t="s">
        <v>86</v>
      </c>
      <c r="AX1350" s="116" t="s">
        <v>31</v>
      </c>
      <c r="AY1350" s="116" t="s">
        <v>74</v>
      </c>
      <c r="AZ1350" s="324" t="s">
        <v>172</v>
      </c>
    </row>
    <row r="1351" spans="2:52" s="116" customFormat="1" ht="22.6" customHeight="1" x14ac:dyDescent="0.35">
      <c r="B1351" s="315"/>
      <c r="C1351" s="316"/>
      <c r="D1351" s="316"/>
      <c r="E1351" s="317" t="s">
        <v>5</v>
      </c>
      <c r="F1351" s="318" t="s">
        <v>456</v>
      </c>
      <c r="G1351" s="319"/>
      <c r="H1351" s="319"/>
      <c r="I1351" s="319"/>
      <c r="J1351" s="316"/>
      <c r="K1351" s="320">
        <v>-2.4</v>
      </c>
      <c r="L1351" s="316"/>
      <c r="M1351" s="316"/>
      <c r="N1351" s="316"/>
      <c r="O1351" s="316"/>
      <c r="P1351" s="316"/>
      <c r="Q1351" s="316"/>
      <c r="S1351" s="321"/>
      <c r="U1351" s="322"/>
      <c r="V1351" s="316"/>
      <c r="W1351" s="316"/>
      <c r="X1351" s="316"/>
      <c r="Y1351" s="316"/>
      <c r="Z1351" s="316"/>
      <c r="AA1351" s="316"/>
      <c r="AB1351" s="323"/>
      <c r="AU1351" s="324" t="s">
        <v>180</v>
      </c>
      <c r="AV1351" s="324" t="s">
        <v>86</v>
      </c>
      <c r="AW1351" s="116" t="s">
        <v>86</v>
      </c>
      <c r="AX1351" s="116" t="s">
        <v>31</v>
      </c>
      <c r="AY1351" s="116" t="s">
        <v>74</v>
      </c>
      <c r="AZ1351" s="324" t="s">
        <v>172</v>
      </c>
    </row>
    <row r="1352" spans="2:52" s="119" customFormat="1" ht="22.6" customHeight="1" x14ac:dyDescent="0.35">
      <c r="B1352" s="344"/>
      <c r="C1352" s="345"/>
      <c r="D1352" s="345"/>
      <c r="E1352" s="346" t="s">
        <v>5</v>
      </c>
      <c r="F1352" s="347" t="s">
        <v>250</v>
      </c>
      <c r="G1352" s="348"/>
      <c r="H1352" s="348"/>
      <c r="I1352" s="348"/>
      <c r="J1352" s="345"/>
      <c r="K1352" s="349">
        <v>13.3</v>
      </c>
      <c r="L1352" s="345"/>
      <c r="M1352" s="345"/>
      <c r="N1352" s="345"/>
      <c r="O1352" s="345"/>
      <c r="P1352" s="345"/>
      <c r="Q1352" s="345"/>
      <c r="S1352" s="350"/>
      <c r="U1352" s="351"/>
      <c r="V1352" s="345"/>
      <c r="W1352" s="345"/>
      <c r="X1352" s="345"/>
      <c r="Y1352" s="345"/>
      <c r="Z1352" s="345"/>
      <c r="AA1352" s="345"/>
      <c r="AB1352" s="352"/>
      <c r="AU1352" s="353" t="s">
        <v>180</v>
      </c>
      <c r="AV1352" s="353" t="s">
        <v>86</v>
      </c>
      <c r="AW1352" s="119" t="s">
        <v>190</v>
      </c>
      <c r="AX1352" s="119" t="s">
        <v>31</v>
      </c>
      <c r="AY1352" s="119" t="s">
        <v>74</v>
      </c>
      <c r="AZ1352" s="353" t="s">
        <v>172</v>
      </c>
    </row>
    <row r="1353" spans="2:52" s="116" customFormat="1" ht="22.6" customHeight="1" x14ac:dyDescent="0.35">
      <c r="B1353" s="315"/>
      <c r="C1353" s="316"/>
      <c r="D1353" s="316"/>
      <c r="E1353" s="317" t="s">
        <v>5</v>
      </c>
      <c r="F1353" s="318" t="s">
        <v>1243</v>
      </c>
      <c r="G1353" s="319"/>
      <c r="H1353" s="319"/>
      <c r="I1353" s="319"/>
      <c r="J1353" s="316"/>
      <c r="K1353" s="320">
        <v>10.6</v>
      </c>
      <c r="L1353" s="316"/>
      <c r="M1353" s="316"/>
      <c r="N1353" s="316"/>
      <c r="O1353" s="316"/>
      <c r="P1353" s="316"/>
      <c r="Q1353" s="316"/>
      <c r="S1353" s="321"/>
      <c r="U1353" s="322"/>
      <c r="V1353" s="316"/>
      <c r="W1353" s="316"/>
      <c r="X1353" s="316"/>
      <c r="Y1353" s="316"/>
      <c r="Z1353" s="316"/>
      <c r="AA1353" s="316"/>
      <c r="AB1353" s="323"/>
      <c r="AU1353" s="324" t="s">
        <v>180</v>
      </c>
      <c r="AV1353" s="324" t="s">
        <v>86</v>
      </c>
      <c r="AW1353" s="116" t="s">
        <v>86</v>
      </c>
      <c r="AX1353" s="116" t="s">
        <v>31</v>
      </c>
      <c r="AY1353" s="116" t="s">
        <v>74</v>
      </c>
      <c r="AZ1353" s="324" t="s">
        <v>172</v>
      </c>
    </row>
    <row r="1354" spans="2:52" s="116" customFormat="1" ht="22.6" customHeight="1" x14ac:dyDescent="0.35">
      <c r="B1354" s="315"/>
      <c r="C1354" s="316"/>
      <c r="D1354" s="316"/>
      <c r="E1354" s="317" t="s">
        <v>5</v>
      </c>
      <c r="F1354" s="318" t="s">
        <v>458</v>
      </c>
      <c r="G1354" s="319"/>
      <c r="H1354" s="319"/>
      <c r="I1354" s="319"/>
      <c r="J1354" s="316"/>
      <c r="K1354" s="320">
        <v>-1.2</v>
      </c>
      <c r="L1354" s="316"/>
      <c r="M1354" s="316"/>
      <c r="N1354" s="316"/>
      <c r="O1354" s="316"/>
      <c r="P1354" s="316"/>
      <c r="Q1354" s="316"/>
      <c r="S1354" s="321"/>
      <c r="U1354" s="322"/>
      <c r="V1354" s="316"/>
      <c r="W1354" s="316"/>
      <c r="X1354" s="316"/>
      <c r="Y1354" s="316"/>
      <c r="Z1354" s="316"/>
      <c r="AA1354" s="316"/>
      <c r="AB1354" s="323"/>
      <c r="AU1354" s="324" t="s">
        <v>180</v>
      </c>
      <c r="AV1354" s="324" t="s">
        <v>86</v>
      </c>
      <c r="AW1354" s="116" t="s">
        <v>86</v>
      </c>
      <c r="AX1354" s="116" t="s">
        <v>31</v>
      </c>
      <c r="AY1354" s="116" t="s">
        <v>74</v>
      </c>
      <c r="AZ1354" s="324" t="s">
        <v>172</v>
      </c>
    </row>
    <row r="1355" spans="2:52" s="119" customFormat="1" ht="22.6" customHeight="1" x14ac:dyDescent="0.35">
      <c r="B1355" s="344"/>
      <c r="C1355" s="345"/>
      <c r="D1355" s="345"/>
      <c r="E1355" s="346" t="s">
        <v>5</v>
      </c>
      <c r="F1355" s="347" t="s">
        <v>250</v>
      </c>
      <c r="G1355" s="348"/>
      <c r="H1355" s="348"/>
      <c r="I1355" s="348"/>
      <c r="J1355" s="345"/>
      <c r="K1355" s="349">
        <v>9.4</v>
      </c>
      <c r="L1355" s="345"/>
      <c r="M1355" s="345"/>
      <c r="N1355" s="345"/>
      <c r="O1355" s="345"/>
      <c r="P1355" s="345"/>
      <c r="Q1355" s="345"/>
      <c r="S1355" s="350"/>
      <c r="U1355" s="351"/>
      <c r="V1355" s="345"/>
      <c r="W1355" s="345"/>
      <c r="X1355" s="345"/>
      <c r="Y1355" s="345"/>
      <c r="Z1355" s="345"/>
      <c r="AA1355" s="345"/>
      <c r="AB1355" s="352"/>
      <c r="AU1355" s="353" t="s">
        <v>180</v>
      </c>
      <c r="AV1355" s="353" t="s">
        <v>86</v>
      </c>
      <c r="AW1355" s="119" t="s">
        <v>190</v>
      </c>
      <c r="AX1355" s="119" t="s">
        <v>31</v>
      </c>
      <c r="AY1355" s="119" t="s">
        <v>74</v>
      </c>
      <c r="AZ1355" s="353" t="s">
        <v>172</v>
      </c>
    </row>
    <row r="1356" spans="2:52" s="116" customFormat="1" ht="22.6" customHeight="1" x14ac:dyDescent="0.35">
      <c r="B1356" s="315"/>
      <c r="C1356" s="316"/>
      <c r="D1356" s="316"/>
      <c r="E1356" s="317" t="s">
        <v>5</v>
      </c>
      <c r="F1356" s="318" t="s">
        <v>1244</v>
      </c>
      <c r="G1356" s="319"/>
      <c r="H1356" s="319"/>
      <c r="I1356" s="319"/>
      <c r="J1356" s="316"/>
      <c r="K1356" s="320">
        <v>56.5</v>
      </c>
      <c r="L1356" s="316"/>
      <c r="M1356" s="316"/>
      <c r="N1356" s="316"/>
      <c r="O1356" s="316"/>
      <c r="P1356" s="316"/>
      <c r="Q1356" s="316"/>
      <c r="S1356" s="321"/>
      <c r="U1356" s="322"/>
      <c r="V1356" s="316"/>
      <c r="W1356" s="316"/>
      <c r="X1356" s="316"/>
      <c r="Y1356" s="316"/>
      <c r="Z1356" s="316"/>
      <c r="AA1356" s="316"/>
      <c r="AB1356" s="323"/>
      <c r="AU1356" s="324" t="s">
        <v>180</v>
      </c>
      <c r="AV1356" s="324" t="s">
        <v>86</v>
      </c>
      <c r="AW1356" s="116" t="s">
        <v>86</v>
      </c>
      <c r="AX1356" s="116" t="s">
        <v>31</v>
      </c>
      <c r="AY1356" s="116" t="s">
        <v>74</v>
      </c>
      <c r="AZ1356" s="324" t="s">
        <v>172</v>
      </c>
    </row>
    <row r="1357" spans="2:52" s="116" customFormat="1" ht="22.6" customHeight="1" x14ac:dyDescent="0.35">
      <c r="B1357" s="315"/>
      <c r="C1357" s="316"/>
      <c r="D1357" s="316"/>
      <c r="E1357" s="317" t="s">
        <v>5</v>
      </c>
      <c r="F1357" s="318" t="s">
        <v>1245</v>
      </c>
      <c r="G1357" s="319"/>
      <c r="H1357" s="319"/>
      <c r="I1357" s="319"/>
      <c r="J1357" s="316"/>
      <c r="K1357" s="320">
        <v>-8.9</v>
      </c>
      <c r="L1357" s="316"/>
      <c r="M1357" s="316"/>
      <c r="N1357" s="316"/>
      <c r="O1357" s="316"/>
      <c r="P1357" s="316"/>
      <c r="Q1357" s="316"/>
      <c r="S1357" s="321"/>
      <c r="U1357" s="322"/>
      <c r="V1357" s="316"/>
      <c r="W1357" s="316"/>
      <c r="X1357" s="316"/>
      <c r="Y1357" s="316"/>
      <c r="Z1357" s="316"/>
      <c r="AA1357" s="316"/>
      <c r="AB1357" s="323"/>
      <c r="AU1357" s="324" t="s">
        <v>180</v>
      </c>
      <c r="AV1357" s="324" t="s">
        <v>86</v>
      </c>
      <c r="AW1357" s="116" t="s">
        <v>86</v>
      </c>
      <c r="AX1357" s="116" t="s">
        <v>31</v>
      </c>
      <c r="AY1357" s="116" t="s">
        <v>74</v>
      </c>
      <c r="AZ1357" s="324" t="s">
        <v>172</v>
      </c>
    </row>
    <row r="1358" spans="2:52" s="116" customFormat="1" ht="22.6" customHeight="1" x14ac:dyDescent="0.35">
      <c r="B1358" s="315"/>
      <c r="C1358" s="316"/>
      <c r="D1358" s="316"/>
      <c r="E1358" s="317" t="s">
        <v>5</v>
      </c>
      <c r="F1358" s="318" t="s">
        <v>461</v>
      </c>
      <c r="G1358" s="319"/>
      <c r="H1358" s="319"/>
      <c r="I1358" s="319"/>
      <c r="J1358" s="316"/>
      <c r="K1358" s="320">
        <v>-2.16</v>
      </c>
      <c r="L1358" s="316"/>
      <c r="M1358" s="316"/>
      <c r="N1358" s="316"/>
      <c r="O1358" s="316"/>
      <c r="P1358" s="316"/>
      <c r="Q1358" s="316"/>
      <c r="S1358" s="321"/>
      <c r="U1358" s="322"/>
      <c r="V1358" s="316"/>
      <c r="W1358" s="316"/>
      <c r="X1358" s="316"/>
      <c r="Y1358" s="316"/>
      <c r="Z1358" s="316"/>
      <c r="AA1358" s="316"/>
      <c r="AB1358" s="323"/>
      <c r="AU1358" s="324" t="s">
        <v>180</v>
      </c>
      <c r="AV1358" s="324" t="s">
        <v>86</v>
      </c>
      <c r="AW1358" s="116" t="s">
        <v>86</v>
      </c>
      <c r="AX1358" s="116" t="s">
        <v>31</v>
      </c>
      <c r="AY1358" s="116" t="s">
        <v>74</v>
      </c>
      <c r="AZ1358" s="324" t="s">
        <v>172</v>
      </c>
    </row>
    <row r="1359" spans="2:52" s="116" customFormat="1" ht="22.6" customHeight="1" x14ac:dyDescent="0.35">
      <c r="B1359" s="315"/>
      <c r="C1359" s="316"/>
      <c r="D1359" s="316"/>
      <c r="E1359" s="317" t="s">
        <v>5</v>
      </c>
      <c r="F1359" s="318" t="s">
        <v>462</v>
      </c>
      <c r="G1359" s="319"/>
      <c r="H1359" s="319"/>
      <c r="I1359" s="319"/>
      <c r="J1359" s="316"/>
      <c r="K1359" s="320">
        <v>2.4</v>
      </c>
      <c r="L1359" s="316"/>
      <c r="M1359" s="316"/>
      <c r="N1359" s="316"/>
      <c r="O1359" s="316"/>
      <c r="P1359" s="316"/>
      <c r="Q1359" s="316"/>
      <c r="S1359" s="321"/>
      <c r="U1359" s="322"/>
      <c r="V1359" s="316"/>
      <c r="W1359" s="316"/>
      <c r="X1359" s="316"/>
      <c r="Y1359" s="316"/>
      <c r="Z1359" s="316"/>
      <c r="AA1359" s="316"/>
      <c r="AB1359" s="323"/>
      <c r="AU1359" s="324" t="s">
        <v>180</v>
      </c>
      <c r="AV1359" s="324" t="s">
        <v>86</v>
      </c>
      <c r="AW1359" s="116" t="s">
        <v>86</v>
      </c>
      <c r="AX1359" s="116" t="s">
        <v>31</v>
      </c>
      <c r="AY1359" s="116" t="s">
        <v>74</v>
      </c>
      <c r="AZ1359" s="324" t="s">
        <v>172</v>
      </c>
    </row>
    <row r="1360" spans="2:52" s="119" customFormat="1" ht="22.6" customHeight="1" x14ac:dyDescent="0.35">
      <c r="B1360" s="344"/>
      <c r="C1360" s="345"/>
      <c r="D1360" s="345"/>
      <c r="E1360" s="346" t="s">
        <v>5</v>
      </c>
      <c r="F1360" s="347" t="s">
        <v>250</v>
      </c>
      <c r="G1360" s="348"/>
      <c r="H1360" s="348"/>
      <c r="I1360" s="348"/>
      <c r="J1360" s="345"/>
      <c r="K1360" s="349">
        <v>47.84</v>
      </c>
      <c r="L1360" s="345"/>
      <c r="M1360" s="345"/>
      <c r="N1360" s="345"/>
      <c r="O1360" s="345"/>
      <c r="P1360" s="345"/>
      <c r="Q1360" s="345"/>
      <c r="S1360" s="350"/>
      <c r="U1360" s="351"/>
      <c r="V1360" s="345"/>
      <c r="W1360" s="345"/>
      <c r="X1360" s="345"/>
      <c r="Y1360" s="345"/>
      <c r="Z1360" s="345"/>
      <c r="AA1360" s="345"/>
      <c r="AB1360" s="352"/>
      <c r="AU1360" s="353" t="s">
        <v>180</v>
      </c>
      <c r="AV1360" s="353" t="s">
        <v>86</v>
      </c>
      <c r="AW1360" s="119" t="s">
        <v>190</v>
      </c>
      <c r="AX1360" s="119" t="s">
        <v>31</v>
      </c>
      <c r="AY1360" s="119" t="s">
        <v>74</v>
      </c>
      <c r="AZ1360" s="353" t="s">
        <v>172</v>
      </c>
    </row>
    <row r="1361" spans="2:52" s="116" customFormat="1" ht="22.6" customHeight="1" x14ac:dyDescent="0.35">
      <c r="B1361" s="315"/>
      <c r="C1361" s="316"/>
      <c r="D1361" s="316"/>
      <c r="E1361" s="317" t="s">
        <v>5</v>
      </c>
      <c r="F1361" s="318" t="s">
        <v>1246</v>
      </c>
      <c r="G1361" s="319"/>
      <c r="H1361" s="319"/>
      <c r="I1361" s="319"/>
      <c r="J1361" s="316"/>
      <c r="K1361" s="320">
        <v>23.1</v>
      </c>
      <c r="L1361" s="316"/>
      <c r="M1361" s="316"/>
      <c r="N1361" s="316"/>
      <c r="O1361" s="316"/>
      <c r="P1361" s="316"/>
      <c r="Q1361" s="316"/>
      <c r="S1361" s="321"/>
      <c r="U1361" s="322"/>
      <c r="V1361" s="316"/>
      <c r="W1361" s="316"/>
      <c r="X1361" s="316"/>
      <c r="Y1361" s="316"/>
      <c r="Z1361" s="316"/>
      <c r="AA1361" s="316"/>
      <c r="AB1361" s="323"/>
      <c r="AU1361" s="324" t="s">
        <v>180</v>
      </c>
      <c r="AV1361" s="324" t="s">
        <v>86</v>
      </c>
      <c r="AW1361" s="116" t="s">
        <v>86</v>
      </c>
      <c r="AX1361" s="116" t="s">
        <v>31</v>
      </c>
      <c r="AY1361" s="116" t="s">
        <v>74</v>
      </c>
      <c r="AZ1361" s="324" t="s">
        <v>172</v>
      </c>
    </row>
    <row r="1362" spans="2:52" s="116" customFormat="1" ht="22.6" customHeight="1" x14ac:dyDescent="0.35">
      <c r="B1362" s="315"/>
      <c r="C1362" s="316"/>
      <c r="D1362" s="316"/>
      <c r="E1362" s="317" t="s">
        <v>5</v>
      </c>
      <c r="F1362" s="318" t="s">
        <v>1247</v>
      </c>
      <c r="G1362" s="319"/>
      <c r="H1362" s="319"/>
      <c r="I1362" s="319"/>
      <c r="J1362" s="316"/>
      <c r="K1362" s="320">
        <v>-4</v>
      </c>
      <c r="L1362" s="316"/>
      <c r="M1362" s="316"/>
      <c r="N1362" s="316"/>
      <c r="O1362" s="316"/>
      <c r="P1362" s="316"/>
      <c r="Q1362" s="316"/>
      <c r="S1362" s="321"/>
      <c r="U1362" s="322"/>
      <c r="V1362" s="316"/>
      <c r="W1362" s="316"/>
      <c r="X1362" s="316"/>
      <c r="Y1362" s="316"/>
      <c r="Z1362" s="316"/>
      <c r="AA1362" s="316"/>
      <c r="AB1362" s="323"/>
      <c r="AU1362" s="324" t="s">
        <v>180</v>
      </c>
      <c r="AV1362" s="324" t="s">
        <v>86</v>
      </c>
      <c r="AW1362" s="116" t="s">
        <v>86</v>
      </c>
      <c r="AX1362" s="116" t="s">
        <v>31</v>
      </c>
      <c r="AY1362" s="116" t="s">
        <v>74</v>
      </c>
      <c r="AZ1362" s="324" t="s">
        <v>172</v>
      </c>
    </row>
    <row r="1363" spans="2:52" s="116" customFormat="1" ht="22.6" customHeight="1" x14ac:dyDescent="0.35">
      <c r="B1363" s="315"/>
      <c r="C1363" s="316"/>
      <c r="D1363" s="316"/>
      <c r="E1363" s="317" t="s">
        <v>5</v>
      </c>
      <c r="F1363" s="318" t="s">
        <v>465</v>
      </c>
      <c r="G1363" s="319"/>
      <c r="H1363" s="319"/>
      <c r="I1363" s="319"/>
      <c r="J1363" s="316"/>
      <c r="K1363" s="320">
        <v>1.1000000000000001</v>
      </c>
      <c r="L1363" s="316"/>
      <c r="M1363" s="316"/>
      <c r="N1363" s="316"/>
      <c r="O1363" s="316"/>
      <c r="P1363" s="316"/>
      <c r="Q1363" s="316"/>
      <c r="S1363" s="321"/>
      <c r="U1363" s="322"/>
      <c r="V1363" s="316"/>
      <c r="W1363" s="316"/>
      <c r="X1363" s="316"/>
      <c r="Y1363" s="316"/>
      <c r="Z1363" s="316"/>
      <c r="AA1363" s="316"/>
      <c r="AB1363" s="323"/>
      <c r="AU1363" s="324" t="s">
        <v>180</v>
      </c>
      <c r="AV1363" s="324" t="s">
        <v>86</v>
      </c>
      <c r="AW1363" s="116" t="s">
        <v>86</v>
      </c>
      <c r="AX1363" s="116" t="s">
        <v>31</v>
      </c>
      <c r="AY1363" s="116" t="s">
        <v>74</v>
      </c>
      <c r="AZ1363" s="324" t="s">
        <v>172</v>
      </c>
    </row>
    <row r="1364" spans="2:52" s="119" customFormat="1" ht="22.6" customHeight="1" x14ac:dyDescent="0.35">
      <c r="B1364" s="344"/>
      <c r="C1364" s="345"/>
      <c r="D1364" s="345"/>
      <c r="E1364" s="346" t="s">
        <v>5</v>
      </c>
      <c r="F1364" s="347" t="s">
        <v>250</v>
      </c>
      <c r="G1364" s="348"/>
      <c r="H1364" s="348"/>
      <c r="I1364" s="348"/>
      <c r="J1364" s="345"/>
      <c r="K1364" s="349">
        <v>20.2</v>
      </c>
      <c r="L1364" s="345"/>
      <c r="M1364" s="345"/>
      <c r="N1364" s="345"/>
      <c r="O1364" s="345"/>
      <c r="P1364" s="345"/>
      <c r="Q1364" s="345"/>
      <c r="S1364" s="350"/>
      <c r="U1364" s="351"/>
      <c r="V1364" s="345"/>
      <c r="W1364" s="345"/>
      <c r="X1364" s="345"/>
      <c r="Y1364" s="345"/>
      <c r="Z1364" s="345"/>
      <c r="AA1364" s="345"/>
      <c r="AB1364" s="352"/>
      <c r="AU1364" s="353" t="s">
        <v>180</v>
      </c>
      <c r="AV1364" s="353" t="s">
        <v>86</v>
      </c>
      <c r="AW1364" s="119" t="s">
        <v>190</v>
      </c>
      <c r="AX1364" s="119" t="s">
        <v>31</v>
      </c>
      <c r="AY1364" s="119" t="s">
        <v>74</v>
      </c>
      <c r="AZ1364" s="353" t="s">
        <v>172</v>
      </c>
    </row>
    <row r="1365" spans="2:52" s="116" customFormat="1" ht="22.6" customHeight="1" x14ac:dyDescent="0.35">
      <c r="B1365" s="315"/>
      <c r="C1365" s="316"/>
      <c r="D1365" s="316"/>
      <c r="E1365" s="317" t="s">
        <v>5</v>
      </c>
      <c r="F1365" s="318" t="s">
        <v>1248</v>
      </c>
      <c r="G1365" s="319"/>
      <c r="H1365" s="319"/>
      <c r="I1365" s="319"/>
      <c r="J1365" s="316"/>
      <c r="K1365" s="320">
        <v>20.399999999999999</v>
      </c>
      <c r="L1365" s="316"/>
      <c r="M1365" s="316"/>
      <c r="N1365" s="316"/>
      <c r="O1365" s="316"/>
      <c r="P1365" s="316"/>
      <c r="Q1365" s="316"/>
      <c r="S1365" s="321"/>
      <c r="U1365" s="322"/>
      <c r="V1365" s="316"/>
      <c r="W1365" s="316"/>
      <c r="X1365" s="316"/>
      <c r="Y1365" s="316"/>
      <c r="Z1365" s="316"/>
      <c r="AA1365" s="316"/>
      <c r="AB1365" s="323"/>
      <c r="AU1365" s="324" t="s">
        <v>180</v>
      </c>
      <c r="AV1365" s="324" t="s">
        <v>86</v>
      </c>
      <c r="AW1365" s="116" t="s">
        <v>86</v>
      </c>
      <c r="AX1365" s="116" t="s">
        <v>31</v>
      </c>
      <c r="AY1365" s="116" t="s">
        <v>74</v>
      </c>
      <c r="AZ1365" s="324" t="s">
        <v>172</v>
      </c>
    </row>
    <row r="1366" spans="2:52" s="116" customFormat="1" ht="22.6" customHeight="1" x14ac:dyDescent="0.35">
      <c r="B1366" s="315"/>
      <c r="C1366" s="316"/>
      <c r="D1366" s="316"/>
      <c r="E1366" s="317" t="s">
        <v>5</v>
      </c>
      <c r="F1366" s="318" t="s">
        <v>461</v>
      </c>
      <c r="G1366" s="319"/>
      <c r="H1366" s="319"/>
      <c r="I1366" s="319"/>
      <c r="J1366" s="316"/>
      <c r="K1366" s="320">
        <v>-2.16</v>
      </c>
      <c r="L1366" s="316"/>
      <c r="M1366" s="316"/>
      <c r="N1366" s="316"/>
      <c r="O1366" s="316"/>
      <c r="P1366" s="316"/>
      <c r="Q1366" s="316"/>
      <c r="S1366" s="321"/>
      <c r="U1366" s="322"/>
      <c r="V1366" s="316"/>
      <c r="W1366" s="316"/>
      <c r="X1366" s="316"/>
      <c r="Y1366" s="316"/>
      <c r="Z1366" s="316"/>
      <c r="AA1366" s="316"/>
      <c r="AB1366" s="323"/>
      <c r="AU1366" s="324" t="s">
        <v>180</v>
      </c>
      <c r="AV1366" s="324" t="s">
        <v>86</v>
      </c>
      <c r="AW1366" s="116" t="s">
        <v>86</v>
      </c>
      <c r="AX1366" s="116" t="s">
        <v>31</v>
      </c>
      <c r="AY1366" s="116" t="s">
        <v>74</v>
      </c>
      <c r="AZ1366" s="324" t="s">
        <v>172</v>
      </c>
    </row>
    <row r="1367" spans="2:52" s="116" customFormat="1" ht="22.6" customHeight="1" x14ac:dyDescent="0.35">
      <c r="B1367" s="315"/>
      <c r="C1367" s="316"/>
      <c r="D1367" s="316"/>
      <c r="E1367" s="317" t="s">
        <v>5</v>
      </c>
      <c r="F1367" s="318" t="s">
        <v>467</v>
      </c>
      <c r="G1367" s="319"/>
      <c r="H1367" s="319"/>
      <c r="I1367" s="319"/>
      <c r="J1367" s="316"/>
      <c r="K1367" s="320">
        <v>1.5</v>
      </c>
      <c r="L1367" s="316"/>
      <c r="M1367" s="316"/>
      <c r="N1367" s="316"/>
      <c r="O1367" s="316"/>
      <c r="P1367" s="316"/>
      <c r="Q1367" s="316"/>
      <c r="S1367" s="321"/>
      <c r="U1367" s="322"/>
      <c r="V1367" s="316"/>
      <c r="W1367" s="316"/>
      <c r="X1367" s="316"/>
      <c r="Y1367" s="316"/>
      <c r="Z1367" s="316"/>
      <c r="AA1367" s="316"/>
      <c r="AB1367" s="323"/>
      <c r="AU1367" s="324" t="s">
        <v>180</v>
      </c>
      <c r="AV1367" s="324" t="s">
        <v>86</v>
      </c>
      <c r="AW1367" s="116" t="s">
        <v>86</v>
      </c>
      <c r="AX1367" s="116" t="s">
        <v>31</v>
      </c>
      <c r="AY1367" s="116" t="s">
        <v>74</v>
      </c>
      <c r="AZ1367" s="324" t="s">
        <v>172</v>
      </c>
    </row>
    <row r="1368" spans="2:52" s="119" customFormat="1" ht="22.6" customHeight="1" x14ac:dyDescent="0.35">
      <c r="B1368" s="344"/>
      <c r="C1368" s="345"/>
      <c r="D1368" s="345"/>
      <c r="E1368" s="346" t="s">
        <v>5</v>
      </c>
      <c r="F1368" s="347" t="s">
        <v>250</v>
      </c>
      <c r="G1368" s="348"/>
      <c r="H1368" s="348"/>
      <c r="I1368" s="348"/>
      <c r="J1368" s="345"/>
      <c r="K1368" s="349">
        <v>19.739999999999998</v>
      </c>
      <c r="L1368" s="345"/>
      <c r="M1368" s="345"/>
      <c r="N1368" s="345"/>
      <c r="O1368" s="345"/>
      <c r="P1368" s="345"/>
      <c r="Q1368" s="345"/>
      <c r="S1368" s="350"/>
      <c r="U1368" s="351"/>
      <c r="V1368" s="345"/>
      <c r="W1368" s="345"/>
      <c r="X1368" s="345"/>
      <c r="Y1368" s="345"/>
      <c r="Z1368" s="345"/>
      <c r="AA1368" s="345"/>
      <c r="AB1368" s="352"/>
      <c r="AU1368" s="353" t="s">
        <v>180</v>
      </c>
      <c r="AV1368" s="353" t="s">
        <v>86</v>
      </c>
      <c r="AW1368" s="119" t="s">
        <v>190</v>
      </c>
      <c r="AX1368" s="119" t="s">
        <v>31</v>
      </c>
      <c r="AY1368" s="119" t="s">
        <v>74</v>
      </c>
      <c r="AZ1368" s="353" t="s">
        <v>172</v>
      </c>
    </row>
    <row r="1369" spans="2:52" s="116" customFormat="1" ht="22.6" customHeight="1" x14ac:dyDescent="0.35">
      <c r="B1369" s="315"/>
      <c r="C1369" s="316"/>
      <c r="D1369" s="316"/>
      <c r="E1369" s="317" t="s">
        <v>5</v>
      </c>
      <c r="F1369" s="318" t="s">
        <v>1249</v>
      </c>
      <c r="G1369" s="319"/>
      <c r="H1369" s="319"/>
      <c r="I1369" s="319"/>
      <c r="J1369" s="316"/>
      <c r="K1369" s="320">
        <v>19.440000000000001</v>
      </c>
      <c r="L1369" s="316"/>
      <c r="M1369" s="316"/>
      <c r="N1369" s="316"/>
      <c r="O1369" s="316"/>
      <c r="P1369" s="316"/>
      <c r="Q1369" s="316"/>
      <c r="S1369" s="321"/>
      <c r="U1369" s="322"/>
      <c r="V1369" s="316"/>
      <c r="W1369" s="316"/>
      <c r="X1369" s="316"/>
      <c r="Y1369" s="316"/>
      <c r="Z1369" s="316"/>
      <c r="AA1369" s="316"/>
      <c r="AB1369" s="323"/>
      <c r="AU1369" s="324" t="s">
        <v>180</v>
      </c>
      <c r="AV1369" s="324" t="s">
        <v>86</v>
      </c>
      <c r="AW1369" s="116" t="s">
        <v>86</v>
      </c>
      <c r="AX1369" s="116" t="s">
        <v>31</v>
      </c>
      <c r="AY1369" s="116" t="s">
        <v>74</v>
      </c>
      <c r="AZ1369" s="324" t="s">
        <v>172</v>
      </c>
    </row>
    <row r="1370" spans="2:52" s="116" customFormat="1" ht="22.6" customHeight="1" x14ac:dyDescent="0.35">
      <c r="B1370" s="315"/>
      <c r="C1370" s="316"/>
      <c r="D1370" s="316"/>
      <c r="E1370" s="317" t="s">
        <v>5</v>
      </c>
      <c r="F1370" s="318" t="s">
        <v>450</v>
      </c>
      <c r="G1370" s="319"/>
      <c r="H1370" s="319"/>
      <c r="I1370" s="319"/>
      <c r="J1370" s="316"/>
      <c r="K1370" s="320">
        <v>-1.6</v>
      </c>
      <c r="L1370" s="316"/>
      <c r="M1370" s="316"/>
      <c r="N1370" s="316"/>
      <c r="O1370" s="316"/>
      <c r="P1370" s="316"/>
      <c r="Q1370" s="316"/>
      <c r="S1370" s="321"/>
      <c r="U1370" s="322"/>
      <c r="V1370" s="316"/>
      <c r="W1370" s="316"/>
      <c r="X1370" s="316"/>
      <c r="Y1370" s="316"/>
      <c r="Z1370" s="316"/>
      <c r="AA1370" s="316"/>
      <c r="AB1370" s="323"/>
      <c r="AU1370" s="324" t="s">
        <v>180</v>
      </c>
      <c r="AV1370" s="324" t="s">
        <v>86</v>
      </c>
      <c r="AW1370" s="116" t="s">
        <v>86</v>
      </c>
      <c r="AX1370" s="116" t="s">
        <v>31</v>
      </c>
      <c r="AY1370" s="116" t="s">
        <v>74</v>
      </c>
      <c r="AZ1370" s="324" t="s">
        <v>172</v>
      </c>
    </row>
    <row r="1371" spans="2:52" s="119" customFormat="1" ht="22.6" customHeight="1" x14ac:dyDescent="0.35">
      <c r="B1371" s="344"/>
      <c r="C1371" s="345"/>
      <c r="D1371" s="345"/>
      <c r="E1371" s="346" t="s">
        <v>5</v>
      </c>
      <c r="F1371" s="347" t="s">
        <v>250</v>
      </c>
      <c r="G1371" s="348"/>
      <c r="H1371" s="348"/>
      <c r="I1371" s="348"/>
      <c r="J1371" s="345"/>
      <c r="K1371" s="349">
        <v>17.84</v>
      </c>
      <c r="L1371" s="345"/>
      <c r="M1371" s="345"/>
      <c r="N1371" s="345"/>
      <c r="O1371" s="345"/>
      <c r="P1371" s="345"/>
      <c r="Q1371" s="345"/>
      <c r="S1371" s="350"/>
      <c r="U1371" s="351"/>
      <c r="V1371" s="345"/>
      <c r="W1371" s="345"/>
      <c r="X1371" s="345"/>
      <c r="Y1371" s="345"/>
      <c r="Z1371" s="345"/>
      <c r="AA1371" s="345"/>
      <c r="AB1371" s="352"/>
      <c r="AU1371" s="353" t="s">
        <v>180</v>
      </c>
      <c r="AV1371" s="353" t="s">
        <v>86</v>
      </c>
      <c r="AW1371" s="119" t="s">
        <v>190</v>
      </c>
      <c r="AX1371" s="119" t="s">
        <v>31</v>
      </c>
      <c r="AY1371" s="119" t="s">
        <v>74</v>
      </c>
      <c r="AZ1371" s="353" t="s">
        <v>172</v>
      </c>
    </row>
    <row r="1372" spans="2:52" s="116" customFormat="1" ht="22.6" customHeight="1" x14ac:dyDescent="0.35">
      <c r="B1372" s="315"/>
      <c r="C1372" s="316"/>
      <c r="D1372" s="316"/>
      <c r="E1372" s="317" t="s">
        <v>5</v>
      </c>
      <c r="F1372" s="318" t="s">
        <v>1250</v>
      </c>
      <c r="G1372" s="319"/>
      <c r="H1372" s="319"/>
      <c r="I1372" s="319"/>
      <c r="J1372" s="316"/>
      <c r="K1372" s="320">
        <v>26.88</v>
      </c>
      <c r="L1372" s="316"/>
      <c r="M1372" s="316"/>
      <c r="N1372" s="316"/>
      <c r="O1372" s="316"/>
      <c r="P1372" s="316"/>
      <c r="Q1372" s="316"/>
      <c r="S1372" s="321"/>
      <c r="U1372" s="322"/>
      <c r="V1372" s="316"/>
      <c r="W1372" s="316"/>
      <c r="X1372" s="316"/>
      <c r="Y1372" s="316"/>
      <c r="Z1372" s="316"/>
      <c r="AA1372" s="316"/>
      <c r="AB1372" s="323"/>
      <c r="AU1372" s="324" t="s">
        <v>180</v>
      </c>
      <c r="AV1372" s="324" t="s">
        <v>86</v>
      </c>
      <c r="AW1372" s="116" t="s">
        <v>86</v>
      </c>
      <c r="AX1372" s="116" t="s">
        <v>31</v>
      </c>
      <c r="AY1372" s="116" t="s">
        <v>74</v>
      </c>
      <c r="AZ1372" s="324" t="s">
        <v>172</v>
      </c>
    </row>
    <row r="1373" spans="2:52" s="116" customFormat="1" ht="22.6" customHeight="1" x14ac:dyDescent="0.35">
      <c r="B1373" s="315"/>
      <c r="C1373" s="316"/>
      <c r="D1373" s="316"/>
      <c r="E1373" s="317" t="s">
        <v>5</v>
      </c>
      <c r="F1373" s="318" t="s">
        <v>470</v>
      </c>
      <c r="G1373" s="319"/>
      <c r="H1373" s="319"/>
      <c r="I1373" s="319"/>
      <c r="J1373" s="316"/>
      <c r="K1373" s="320">
        <v>-2.5</v>
      </c>
      <c r="L1373" s="316"/>
      <c r="M1373" s="316"/>
      <c r="N1373" s="316"/>
      <c r="O1373" s="316"/>
      <c r="P1373" s="316"/>
      <c r="Q1373" s="316"/>
      <c r="S1373" s="321"/>
      <c r="U1373" s="322"/>
      <c r="V1373" s="316"/>
      <c r="W1373" s="316"/>
      <c r="X1373" s="316"/>
      <c r="Y1373" s="316"/>
      <c r="Z1373" s="316"/>
      <c r="AA1373" s="316"/>
      <c r="AB1373" s="323"/>
      <c r="AU1373" s="324" t="s">
        <v>180</v>
      </c>
      <c r="AV1373" s="324" t="s">
        <v>86</v>
      </c>
      <c r="AW1373" s="116" t="s">
        <v>86</v>
      </c>
      <c r="AX1373" s="116" t="s">
        <v>31</v>
      </c>
      <c r="AY1373" s="116" t="s">
        <v>74</v>
      </c>
      <c r="AZ1373" s="324" t="s">
        <v>172</v>
      </c>
    </row>
    <row r="1374" spans="2:52" s="116" customFormat="1" ht="22.6" customHeight="1" x14ac:dyDescent="0.35">
      <c r="B1374" s="315"/>
      <c r="C1374" s="316"/>
      <c r="D1374" s="316"/>
      <c r="E1374" s="317" t="s">
        <v>5</v>
      </c>
      <c r="F1374" s="318" t="s">
        <v>471</v>
      </c>
      <c r="G1374" s="319"/>
      <c r="H1374" s="319"/>
      <c r="I1374" s="319"/>
      <c r="J1374" s="316"/>
      <c r="K1374" s="320">
        <v>-1.08</v>
      </c>
      <c r="L1374" s="316"/>
      <c r="M1374" s="316"/>
      <c r="N1374" s="316"/>
      <c r="O1374" s="316"/>
      <c r="P1374" s="316"/>
      <c r="Q1374" s="316"/>
      <c r="S1374" s="321"/>
      <c r="U1374" s="322"/>
      <c r="V1374" s="316"/>
      <c r="W1374" s="316"/>
      <c r="X1374" s="316"/>
      <c r="Y1374" s="316"/>
      <c r="Z1374" s="316"/>
      <c r="AA1374" s="316"/>
      <c r="AB1374" s="323"/>
      <c r="AU1374" s="324" t="s">
        <v>180</v>
      </c>
      <c r="AV1374" s="324" t="s">
        <v>86</v>
      </c>
      <c r="AW1374" s="116" t="s">
        <v>86</v>
      </c>
      <c r="AX1374" s="116" t="s">
        <v>31</v>
      </c>
      <c r="AY1374" s="116" t="s">
        <v>74</v>
      </c>
      <c r="AZ1374" s="324" t="s">
        <v>172</v>
      </c>
    </row>
    <row r="1375" spans="2:52" s="116" customFormat="1" ht="22.6" customHeight="1" x14ac:dyDescent="0.35">
      <c r="B1375" s="315"/>
      <c r="C1375" s="316"/>
      <c r="D1375" s="316"/>
      <c r="E1375" s="317" t="s">
        <v>5</v>
      </c>
      <c r="F1375" s="318" t="s">
        <v>473</v>
      </c>
      <c r="G1375" s="319"/>
      <c r="H1375" s="319"/>
      <c r="I1375" s="319"/>
      <c r="J1375" s="316"/>
      <c r="K1375" s="320">
        <v>1.05</v>
      </c>
      <c r="L1375" s="316"/>
      <c r="M1375" s="316"/>
      <c r="N1375" s="316"/>
      <c r="O1375" s="316"/>
      <c r="P1375" s="316"/>
      <c r="Q1375" s="316"/>
      <c r="S1375" s="321"/>
      <c r="U1375" s="322"/>
      <c r="V1375" s="316"/>
      <c r="W1375" s="316"/>
      <c r="X1375" s="316"/>
      <c r="Y1375" s="316"/>
      <c r="Z1375" s="316"/>
      <c r="AA1375" s="316"/>
      <c r="AB1375" s="323"/>
      <c r="AU1375" s="324" t="s">
        <v>180</v>
      </c>
      <c r="AV1375" s="324" t="s">
        <v>86</v>
      </c>
      <c r="AW1375" s="116" t="s">
        <v>86</v>
      </c>
      <c r="AX1375" s="116" t="s">
        <v>31</v>
      </c>
      <c r="AY1375" s="116" t="s">
        <v>74</v>
      </c>
      <c r="AZ1375" s="324" t="s">
        <v>172</v>
      </c>
    </row>
    <row r="1376" spans="2:52" s="119" customFormat="1" ht="22.6" customHeight="1" x14ac:dyDescent="0.35">
      <c r="B1376" s="344"/>
      <c r="C1376" s="345"/>
      <c r="D1376" s="345"/>
      <c r="E1376" s="346" t="s">
        <v>5</v>
      </c>
      <c r="F1376" s="347" t="s">
        <v>250</v>
      </c>
      <c r="G1376" s="348"/>
      <c r="H1376" s="348"/>
      <c r="I1376" s="348"/>
      <c r="J1376" s="345"/>
      <c r="K1376" s="349">
        <v>24.35</v>
      </c>
      <c r="L1376" s="345"/>
      <c r="M1376" s="345"/>
      <c r="N1376" s="345"/>
      <c r="O1376" s="345"/>
      <c r="P1376" s="345"/>
      <c r="Q1376" s="345"/>
      <c r="S1376" s="350"/>
      <c r="U1376" s="351"/>
      <c r="V1376" s="345"/>
      <c r="W1376" s="345"/>
      <c r="X1376" s="345"/>
      <c r="Y1376" s="345"/>
      <c r="Z1376" s="345"/>
      <c r="AA1376" s="345"/>
      <c r="AB1376" s="352"/>
      <c r="AU1376" s="353" t="s">
        <v>180</v>
      </c>
      <c r="AV1376" s="353" t="s">
        <v>86</v>
      </c>
      <c r="AW1376" s="119" t="s">
        <v>190</v>
      </c>
      <c r="AX1376" s="119" t="s">
        <v>31</v>
      </c>
      <c r="AY1376" s="119" t="s">
        <v>74</v>
      </c>
      <c r="AZ1376" s="353" t="s">
        <v>172</v>
      </c>
    </row>
    <row r="1377" spans="2:52" s="116" customFormat="1" ht="22.6" customHeight="1" x14ac:dyDescent="0.35">
      <c r="B1377" s="315"/>
      <c r="C1377" s="316"/>
      <c r="D1377" s="316"/>
      <c r="E1377" s="317" t="s">
        <v>5</v>
      </c>
      <c r="F1377" s="318" t="s">
        <v>1251</v>
      </c>
      <c r="G1377" s="319"/>
      <c r="H1377" s="319"/>
      <c r="I1377" s="319"/>
      <c r="J1377" s="316"/>
      <c r="K1377" s="320">
        <v>29.8</v>
      </c>
      <c r="L1377" s="316"/>
      <c r="M1377" s="316"/>
      <c r="N1377" s="316"/>
      <c r="O1377" s="316"/>
      <c r="P1377" s="316"/>
      <c r="Q1377" s="316"/>
      <c r="S1377" s="321"/>
      <c r="U1377" s="322"/>
      <c r="V1377" s="316"/>
      <c r="W1377" s="316"/>
      <c r="X1377" s="316"/>
      <c r="Y1377" s="316"/>
      <c r="Z1377" s="316"/>
      <c r="AA1377" s="316"/>
      <c r="AB1377" s="323"/>
      <c r="AU1377" s="324" t="s">
        <v>180</v>
      </c>
      <c r="AV1377" s="324" t="s">
        <v>86</v>
      </c>
      <c r="AW1377" s="116" t="s">
        <v>86</v>
      </c>
      <c r="AX1377" s="116" t="s">
        <v>31</v>
      </c>
      <c r="AY1377" s="116" t="s">
        <v>74</v>
      </c>
      <c r="AZ1377" s="324" t="s">
        <v>172</v>
      </c>
    </row>
    <row r="1378" spans="2:52" s="116" customFormat="1" ht="22.6" customHeight="1" x14ac:dyDescent="0.35">
      <c r="B1378" s="315"/>
      <c r="C1378" s="316"/>
      <c r="D1378" s="316"/>
      <c r="E1378" s="317" t="s">
        <v>5</v>
      </c>
      <c r="F1378" s="318" t="s">
        <v>1252</v>
      </c>
      <c r="G1378" s="319"/>
      <c r="H1378" s="319"/>
      <c r="I1378" s="319"/>
      <c r="J1378" s="316"/>
      <c r="K1378" s="320">
        <v>-3.2</v>
      </c>
      <c r="L1378" s="316"/>
      <c r="M1378" s="316"/>
      <c r="N1378" s="316"/>
      <c r="O1378" s="316"/>
      <c r="P1378" s="316"/>
      <c r="Q1378" s="316"/>
      <c r="S1378" s="321"/>
      <c r="U1378" s="322"/>
      <c r="V1378" s="316"/>
      <c r="W1378" s="316"/>
      <c r="X1378" s="316"/>
      <c r="Y1378" s="316"/>
      <c r="Z1378" s="316"/>
      <c r="AA1378" s="316"/>
      <c r="AB1378" s="323"/>
      <c r="AU1378" s="324" t="s">
        <v>180</v>
      </c>
      <c r="AV1378" s="324" t="s">
        <v>86</v>
      </c>
      <c r="AW1378" s="116" t="s">
        <v>86</v>
      </c>
      <c r="AX1378" s="116" t="s">
        <v>31</v>
      </c>
      <c r="AY1378" s="116" t="s">
        <v>74</v>
      </c>
      <c r="AZ1378" s="324" t="s">
        <v>172</v>
      </c>
    </row>
    <row r="1379" spans="2:52" s="116" customFormat="1" ht="22.6" customHeight="1" x14ac:dyDescent="0.35">
      <c r="B1379" s="315"/>
      <c r="C1379" s="316"/>
      <c r="D1379" s="316"/>
      <c r="E1379" s="317" t="s">
        <v>5</v>
      </c>
      <c r="F1379" s="318" t="s">
        <v>476</v>
      </c>
      <c r="G1379" s="319"/>
      <c r="H1379" s="319"/>
      <c r="I1379" s="319"/>
      <c r="J1379" s="316"/>
      <c r="K1379" s="320">
        <v>-1.32</v>
      </c>
      <c r="L1379" s="316"/>
      <c r="M1379" s="316"/>
      <c r="N1379" s="316"/>
      <c r="O1379" s="316"/>
      <c r="P1379" s="316"/>
      <c r="Q1379" s="316"/>
      <c r="S1379" s="321"/>
      <c r="U1379" s="322"/>
      <c r="V1379" s="316"/>
      <c r="W1379" s="316"/>
      <c r="X1379" s="316"/>
      <c r="Y1379" s="316"/>
      <c r="Z1379" s="316"/>
      <c r="AA1379" s="316"/>
      <c r="AB1379" s="323"/>
      <c r="AU1379" s="324" t="s">
        <v>180</v>
      </c>
      <c r="AV1379" s="324" t="s">
        <v>86</v>
      </c>
      <c r="AW1379" s="116" t="s">
        <v>86</v>
      </c>
      <c r="AX1379" s="116" t="s">
        <v>31</v>
      </c>
      <c r="AY1379" s="116" t="s">
        <v>74</v>
      </c>
      <c r="AZ1379" s="324" t="s">
        <v>172</v>
      </c>
    </row>
    <row r="1380" spans="2:52" s="116" customFormat="1" ht="22.6" customHeight="1" x14ac:dyDescent="0.35">
      <c r="B1380" s="315"/>
      <c r="C1380" s="316"/>
      <c r="D1380" s="316"/>
      <c r="E1380" s="317" t="s">
        <v>5</v>
      </c>
      <c r="F1380" s="318" t="s">
        <v>477</v>
      </c>
      <c r="G1380" s="319"/>
      <c r="H1380" s="319"/>
      <c r="I1380" s="319"/>
      <c r="J1380" s="316"/>
      <c r="K1380" s="320">
        <v>0.85</v>
      </c>
      <c r="L1380" s="316"/>
      <c r="M1380" s="316"/>
      <c r="N1380" s="316"/>
      <c r="O1380" s="316"/>
      <c r="P1380" s="316"/>
      <c r="Q1380" s="316"/>
      <c r="S1380" s="321"/>
      <c r="U1380" s="322"/>
      <c r="V1380" s="316"/>
      <c r="W1380" s="316"/>
      <c r="X1380" s="316"/>
      <c r="Y1380" s="316"/>
      <c r="Z1380" s="316"/>
      <c r="AA1380" s="316"/>
      <c r="AB1380" s="323"/>
      <c r="AU1380" s="324" t="s">
        <v>180</v>
      </c>
      <c r="AV1380" s="324" t="s">
        <v>86</v>
      </c>
      <c r="AW1380" s="116" t="s">
        <v>86</v>
      </c>
      <c r="AX1380" s="116" t="s">
        <v>31</v>
      </c>
      <c r="AY1380" s="116" t="s">
        <v>74</v>
      </c>
      <c r="AZ1380" s="324" t="s">
        <v>172</v>
      </c>
    </row>
    <row r="1381" spans="2:52" s="119" customFormat="1" ht="22.6" customHeight="1" x14ac:dyDescent="0.35">
      <c r="B1381" s="344"/>
      <c r="C1381" s="345"/>
      <c r="D1381" s="345"/>
      <c r="E1381" s="346" t="s">
        <v>5</v>
      </c>
      <c r="F1381" s="347" t="s">
        <v>250</v>
      </c>
      <c r="G1381" s="348"/>
      <c r="H1381" s="348"/>
      <c r="I1381" s="348"/>
      <c r="J1381" s="345"/>
      <c r="K1381" s="349">
        <v>26.13</v>
      </c>
      <c r="L1381" s="345"/>
      <c r="M1381" s="345"/>
      <c r="N1381" s="345"/>
      <c r="O1381" s="345"/>
      <c r="P1381" s="345"/>
      <c r="Q1381" s="345"/>
      <c r="S1381" s="350"/>
      <c r="U1381" s="351"/>
      <c r="V1381" s="345"/>
      <c r="W1381" s="345"/>
      <c r="X1381" s="345"/>
      <c r="Y1381" s="345"/>
      <c r="Z1381" s="345"/>
      <c r="AA1381" s="345"/>
      <c r="AB1381" s="352"/>
      <c r="AU1381" s="353" t="s">
        <v>180</v>
      </c>
      <c r="AV1381" s="353" t="s">
        <v>86</v>
      </c>
      <c r="AW1381" s="119" t="s">
        <v>190</v>
      </c>
      <c r="AX1381" s="119" t="s">
        <v>31</v>
      </c>
      <c r="AY1381" s="119" t="s">
        <v>74</v>
      </c>
      <c r="AZ1381" s="353" t="s">
        <v>172</v>
      </c>
    </row>
    <row r="1382" spans="2:52" s="116" customFormat="1" ht="22.6" customHeight="1" x14ac:dyDescent="0.35">
      <c r="B1382" s="315"/>
      <c r="C1382" s="316"/>
      <c r="D1382" s="316"/>
      <c r="E1382" s="317" t="s">
        <v>5</v>
      </c>
      <c r="F1382" s="318" t="s">
        <v>1253</v>
      </c>
      <c r="G1382" s="319"/>
      <c r="H1382" s="319"/>
      <c r="I1382" s="319"/>
      <c r="J1382" s="316"/>
      <c r="K1382" s="320">
        <v>25.6</v>
      </c>
      <c r="L1382" s="316"/>
      <c r="M1382" s="316"/>
      <c r="N1382" s="316"/>
      <c r="O1382" s="316"/>
      <c r="P1382" s="316"/>
      <c r="Q1382" s="316"/>
      <c r="S1382" s="321"/>
      <c r="U1382" s="322"/>
      <c r="V1382" s="316"/>
      <c r="W1382" s="316"/>
      <c r="X1382" s="316"/>
      <c r="Y1382" s="316"/>
      <c r="Z1382" s="316"/>
      <c r="AA1382" s="316"/>
      <c r="AB1382" s="323"/>
      <c r="AU1382" s="324" t="s">
        <v>180</v>
      </c>
      <c r="AV1382" s="324" t="s">
        <v>86</v>
      </c>
      <c r="AW1382" s="116" t="s">
        <v>86</v>
      </c>
      <c r="AX1382" s="116" t="s">
        <v>31</v>
      </c>
      <c r="AY1382" s="116" t="s">
        <v>74</v>
      </c>
      <c r="AZ1382" s="324" t="s">
        <v>172</v>
      </c>
    </row>
    <row r="1383" spans="2:52" s="116" customFormat="1" ht="22.6" customHeight="1" x14ac:dyDescent="0.35">
      <c r="B1383" s="315"/>
      <c r="C1383" s="316"/>
      <c r="D1383" s="316"/>
      <c r="E1383" s="317" t="s">
        <v>5</v>
      </c>
      <c r="F1383" s="318" t="s">
        <v>479</v>
      </c>
      <c r="G1383" s="319"/>
      <c r="H1383" s="319"/>
      <c r="I1383" s="319"/>
      <c r="J1383" s="316"/>
      <c r="K1383" s="320">
        <v>-3.4</v>
      </c>
      <c r="L1383" s="316"/>
      <c r="M1383" s="316"/>
      <c r="N1383" s="316"/>
      <c r="O1383" s="316"/>
      <c r="P1383" s="316"/>
      <c r="Q1383" s="316"/>
      <c r="S1383" s="321"/>
      <c r="U1383" s="322"/>
      <c r="V1383" s="316"/>
      <c r="W1383" s="316"/>
      <c r="X1383" s="316"/>
      <c r="Y1383" s="316"/>
      <c r="Z1383" s="316"/>
      <c r="AA1383" s="316"/>
      <c r="AB1383" s="323"/>
      <c r="AU1383" s="324" t="s">
        <v>180</v>
      </c>
      <c r="AV1383" s="324" t="s">
        <v>86</v>
      </c>
      <c r="AW1383" s="116" t="s">
        <v>86</v>
      </c>
      <c r="AX1383" s="116" t="s">
        <v>31</v>
      </c>
      <c r="AY1383" s="116" t="s">
        <v>74</v>
      </c>
      <c r="AZ1383" s="324" t="s">
        <v>172</v>
      </c>
    </row>
    <row r="1384" spans="2:52" s="116" customFormat="1" ht="22.6" customHeight="1" x14ac:dyDescent="0.35">
      <c r="B1384" s="315"/>
      <c r="C1384" s="316"/>
      <c r="D1384" s="316"/>
      <c r="E1384" s="317" t="s">
        <v>5</v>
      </c>
      <c r="F1384" s="318" t="s">
        <v>1254</v>
      </c>
      <c r="G1384" s="319"/>
      <c r="H1384" s="319"/>
      <c r="I1384" s="319"/>
      <c r="J1384" s="316"/>
      <c r="K1384" s="320">
        <v>-3.0979999999999999</v>
      </c>
      <c r="L1384" s="316"/>
      <c r="M1384" s="316"/>
      <c r="N1384" s="316"/>
      <c r="O1384" s="316"/>
      <c r="P1384" s="316"/>
      <c r="Q1384" s="316"/>
      <c r="S1384" s="321"/>
      <c r="U1384" s="322"/>
      <c r="V1384" s="316"/>
      <c r="W1384" s="316"/>
      <c r="X1384" s="316"/>
      <c r="Y1384" s="316"/>
      <c r="Z1384" s="316"/>
      <c r="AA1384" s="316"/>
      <c r="AB1384" s="323"/>
      <c r="AU1384" s="324" t="s">
        <v>180</v>
      </c>
      <c r="AV1384" s="324" t="s">
        <v>86</v>
      </c>
      <c r="AW1384" s="116" t="s">
        <v>86</v>
      </c>
      <c r="AX1384" s="116" t="s">
        <v>31</v>
      </c>
      <c r="AY1384" s="116" t="s">
        <v>74</v>
      </c>
      <c r="AZ1384" s="324" t="s">
        <v>172</v>
      </c>
    </row>
    <row r="1385" spans="2:52" s="116" customFormat="1" ht="22.6" customHeight="1" x14ac:dyDescent="0.35">
      <c r="B1385" s="315"/>
      <c r="C1385" s="316"/>
      <c r="D1385" s="316"/>
      <c r="E1385" s="317" t="s">
        <v>5</v>
      </c>
      <c r="F1385" s="318" t="s">
        <v>476</v>
      </c>
      <c r="G1385" s="319"/>
      <c r="H1385" s="319"/>
      <c r="I1385" s="319"/>
      <c r="J1385" s="316"/>
      <c r="K1385" s="320">
        <v>-1.32</v>
      </c>
      <c r="L1385" s="316"/>
      <c r="M1385" s="316"/>
      <c r="N1385" s="316"/>
      <c r="O1385" s="316"/>
      <c r="P1385" s="316"/>
      <c r="Q1385" s="316"/>
      <c r="S1385" s="321"/>
      <c r="U1385" s="322"/>
      <c r="V1385" s="316"/>
      <c r="W1385" s="316"/>
      <c r="X1385" s="316"/>
      <c r="Y1385" s="316"/>
      <c r="Z1385" s="316"/>
      <c r="AA1385" s="316"/>
      <c r="AB1385" s="323"/>
      <c r="AU1385" s="324" t="s">
        <v>180</v>
      </c>
      <c r="AV1385" s="324" t="s">
        <v>86</v>
      </c>
      <c r="AW1385" s="116" t="s">
        <v>86</v>
      </c>
      <c r="AX1385" s="116" t="s">
        <v>31</v>
      </c>
      <c r="AY1385" s="116" t="s">
        <v>74</v>
      </c>
      <c r="AZ1385" s="324" t="s">
        <v>172</v>
      </c>
    </row>
    <row r="1386" spans="2:52" s="116" customFormat="1" ht="22.6" customHeight="1" x14ac:dyDescent="0.35">
      <c r="B1386" s="315"/>
      <c r="C1386" s="316"/>
      <c r="D1386" s="316"/>
      <c r="E1386" s="317" t="s">
        <v>5</v>
      </c>
      <c r="F1386" s="318" t="s">
        <v>477</v>
      </c>
      <c r="G1386" s="319"/>
      <c r="H1386" s="319"/>
      <c r="I1386" s="319"/>
      <c r="J1386" s="316"/>
      <c r="K1386" s="320">
        <v>0.85</v>
      </c>
      <c r="L1386" s="316"/>
      <c r="M1386" s="316"/>
      <c r="N1386" s="316"/>
      <c r="O1386" s="316"/>
      <c r="P1386" s="316"/>
      <c r="Q1386" s="316"/>
      <c r="S1386" s="321"/>
      <c r="U1386" s="322"/>
      <c r="V1386" s="316"/>
      <c r="W1386" s="316"/>
      <c r="X1386" s="316"/>
      <c r="Y1386" s="316"/>
      <c r="Z1386" s="316"/>
      <c r="AA1386" s="316"/>
      <c r="AB1386" s="323"/>
      <c r="AU1386" s="324" t="s">
        <v>180</v>
      </c>
      <c r="AV1386" s="324" t="s">
        <v>86</v>
      </c>
      <c r="AW1386" s="116" t="s">
        <v>86</v>
      </c>
      <c r="AX1386" s="116" t="s">
        <v>31</v>
      </c>
      <c r="AY1386" s="116" t="s">
        <v>74</v>
      </c>
      <c r="AZ1386" s="324" t="s">
        <v>172</v>
      </c>
    </row>
    <row r="1387" spans="2:52" s="119" customFormat="1" ht="22.6" customHeight="1" x14ac:dyDescent="0.35">
      <c r="B1387" s="344"/>
      <c r="C1387" s="345"/>
      <c r="D1387" s="345"/>
      <c r="E1387" s="346" t="s">
        <v>5</v>
      </c>
      <c r="F1387" s="347" t="s">
        <v>250</v>
      </c>
      <c r="G1387" s="348"/>
      <c r="H1387" s="348"/>
      <c r="I1387" s="348"/>
      <c r="J1387" s="345"/>
      <c r="K1387" s="349">
        <v>18.632000000000001</v>
      </c>
      <c r="L1387" s="345"/>
      <c r="M1387" s="345"/>
      <c r="N1387" s="345"/>
      <c r="O1387" s="345"/>
      <c r="P1387" s="345"/>
      <c r="Q1387" s="345"/>
      <c r="S1387" s="350"/>
      <c r="U1387" s="351"/>
      <c r="V1387" s="345"/>
      <c r="W1387" s="345"/>
      <c r="X1387" s="345"/>
      <c r="Y1387" s="345"/>
      <c r="Z1387" s="345"/>
      <c r="AA1387" s="345"/>
      <c r="AB1387" s="352"/>
      <c r="AU1387" s="353" t="s">
        <v>180</v>
      </c>
      <c r="AV1387" s="353" t="s">
        <v>86</v>
      </c>
      <c r="AW1387" s="119" t="s">
        <v>190</v>
      </c>
      <c r="AX1387" s="119" t="s">
        <v>31</v>
      </c>
      <c r="AY1387" s="119" t="s">
        <v>74</v>
      </c>
      <c r="AZ1387" s="353" t="s">
        <v>172</v>
      </c>
    </row>
    <row r="1388" spans="2:52" s="116" customFormat="1" ht="22.6" customHeight="1" x14ac:dyDescent="0.35">
      <c r="B1388" s="315"/>
      <c r="C1388" s="316"/>
      <c r="D1388" s="316"/>
      <c r="E1388" s="317" t="s">
        <v>5</v>
      </c>
      <c r="F1388" s="318" t="s">
        <v>1255</v>
      </c>
      <c r="G1388" s="319"/>
      <c r="H1388" s="319"/>
      <c r="I1388" s="319"/>
      <c r="J1388" s="316"/>
      <c r="K1388" s="320">
        <v>2.7</v>
      </c>
      <c r="L1388" s="316"/>
      <c r="M1388" s="316"/>
      <c r="N1388" s="316"/>
      <c r="O1388" s="316"/>
      <c r="P1388" s="316"/>
      <c r="Q1388" s="316"/>
      <c r="S1388" s="321"/>
      <c r="U1388" s="322"/>
      <c r="V1388" s="316"/>
      <c r="W1388" s="316"/>
      <c r="X1388" s="316"/>
      <c r="Y1388" s="316"/>
      <c r="Z1388" s="316"/>
      <c r="AA1388" s="316"/>
      <c r="AB1388" s="323"/>
      <c r="AU1388" s="324" t="s">
        <v>180</v>
      </c>
      <c r="AV1388" s="324" t="s">
        <v>86</v>
      </c>
      <c r="AW1388" s="116" t="s">
        <v>86</v>
      </c>
      <c r="AX1388" s="116" t="s">
        <v>31</v>
      </c>
      <c r="AY1388" s="116" t="s">
        <v>74</v>
      </c>
      <c r="AZ1388" s="324" t="s">
        <v>172</v>
      </c>
    </row>
    <row r="1389" spans="2:52" s="119" customFormat="1" ht="22.6" customHeight="1" x14ac:dyDescent="0.35">
      <c r="B1389" s="344"/>
      <c r="C1389" s="345"/>
      <c r="D1389" s="345"/>
      <c r="E1389" s="346" t="s">
        <v>5</v>
      </c>
      <c r="F1389" s="347" t="s">
        <v>250</v>
      </c>
      <c r="G1389" s="348"/>
      <c r="H1389" s="348"/>
      <c r="I1389" s="348"/>
      <c r="J1389" s="345"/>
      <c r="K1389" s="349">
        <v>2.7</v>
      </c>
      <c r="L1389" s="345"/>
      <c r="M1389" s="345"/>
      <c r="N1389" s="345"/>
      <c r="O1389" s="345"/>
      <c r="P1389" s="345"/>
      <c r="Q1389" s="345"/>
      <c r="S1389" s="350"/>
      <c r="U1389" s="351"/>
      <c r="V1389" s="345"/>
      <c r="W1389" s="345"/>
      <c r="X1389" s="345"/>
      <c r="Y1389" s="345"/>
      <c r="Z1389" s="345"/>
      <c r="AA1389" s="345"/>
      <c r="AB1389" s="352"/>
      <c r="AU1389" s="353" t="s">
        <v>180</v>
      </c>
      <c r="AV1389" s="353" t="s">
        <v>86</v>
      </c>
      <c r="AW1389" s="119" t="s">
        <v>190</v>
      </c>
      <c r="AX1389" s="119" t="s">
        <v>31</v>
      </c>
      <c r="AY1389" s="119" t="s">
        <v>74</v>
      </c>
      <c r="AZ1389" s="353" t="s">
        <v>172</v>
      </c>
    </row>
    <row r="1390" spans="2:52" s="115" customFormat="1" ht="22.6" customHeight="1" x14ac:dyDescent="0.35">
      <c r="B1390" s="303"/>
      <c r="C1390" s="304"/>
      <c r="D1390" s="304"/>
      <c r="E1390" s="305" t="s">
        <v>5</v>
      </c>
      <c r="F1390" s="313" t="s">
        <v>1256</v>
      </c>
      <c r="G1390" s="314"/>
      <c r="H1390" s="314"/>
      <c r="I1390" s="314"/>
      <c r="J1390" s="304"/>
      <c r="K1390" s="308" t="s">
        <v>5</v>
      </c>
      <c r="L1390" s="304"/>
      <c r="M1390" s="304"/>
      <c r="N1390" s="304"/>
      <c r="O1390" s="304"/>
      <c r="P1390" s="304"/>
      <c r="Q1390" s="304"/>
      <c r="S1390" s="309"/>
      <c r="U1390" s="310"/>
      <c r="V1390" s="304"/>
      <c r="W1390" s="304"/>
      <c r="X1390" s="304"/>
      <c r="Y1390" s="304"/>
      <c r="Z1390" s="304"/>
      <c r="AA1390" s="304"/>
      <c r="AB1390" s="311"/>
      <c r="AU1390" s="312" t="s">
        <v>180</v>
      </c>
      <c r="AV1390" s="312" t="s">
        <v>86</v>
      </c>
      <c r="AW1390" s="115" t="s">
        <v>81</v>
      </c>
      <c r="AX1390" s="115" t="s">
        <v>31</v>
      </c>
      <c r="AY1390" s="115" t="s">
        <v>74</v>
      </c>
      <c r="AZ1390" s="312" t="s">
        <v>172</v>
      </c>
    </row>
    <row r="1391" spans="2:52" s="116" customFormat="1" ht="31.6" customHeight="1" x14ac:dyDescent="0.35">
      <c r="B1391" s="315"/>
      <c r="C1391" s="316"/>
      <c r="D1391" s="316"/>
      <c r="E1391" s="317" t="s">
        <v>5</v>
      </c>
      <c r="F1391" s="318" t="s">
        <v>1257</v>
      </c>
      <c r="G1391" s="319"/>
      <c r="H1391" s="319"/>
      <c r="I1391" s="319"/>
      <c r="J1391" s="316"/>
      <c r="K1391" s="320">
        <v>6.6740000000000004</v>
      </c>
      <c r="L1391" s="316"/>
      <c r="M1391" s="316"/>
      <c r="N1391" s="316"/>
      <c r="O1391" s="316"/>
      <c r="P1391" s="316"/>
      <c r="Q1391" s="316"/>
      <c r="S1391" s="321"/>
      <c r="U1391" s="322"/>
      <c r="V1391" s="316"/>
      <c r="W1391" s="316"/>
      <c r="X1391" s="316"/>
      <c r="Y1391" s="316"/>
      <c r="Z1391" s="316"/>
      <c r="AA1391" s="316"/>
      <c r="AB1391" s="323"/>
      <c r="AU1391" s="324" t="s">
        <v>180</v>
      </c>
      <c r="AV1391" s="324" t="s">
        <v>86</v>
      </c>
      <c r="AW1391" s="116" t="s">
        <v>86</v>
      </c>
      <c r="AX1391" s="116" t="s">
        <v>31</v>
      </c>
      <c r="AY1391" s="116" t="s">
        <v>74</v>
      </c>
      <c r="AZ1391" s="324" t="s">
        <v>172</v>
      </c>
    </row>
    <row r="1392" spans="2:52" s="116" customFormat="1" ht="31.6" customHeight="1" x14ac:dyDescent="0.35">
      <c r="B1392" s="315"/>
      <c r="C1392" s="316"/>
      <c r="D1392" s="316"/>
      <c r="E1392" s="317" t="s">
        <v>5</v>
      </c>
      <c r="F1392" s="318" t="s">
        <v>502</v>
      </c>
      <c r="G1392" s="319"/>
      <c r="H1392" s="319"/>
      <c r="I1392" s="319"/>
      <c r="J1392" s="316"/>
      <c r="K1392" s="320">
        <v>-9.99</v>
      </c>
      <c r="L1392" s="316"/>
      <c r="M1392" s="316"/>
      <c r="N1392" s="316"/>
      <c r="O1392" s="316"/>
      <c r="P1392" s="316"/>
      <c r="Q1392" s="316"/>
      <c r="S1392" s="321"/>
      <c r="U1392" s="322"/>
      <c r="V1392" s="316"/>
      <c r="W1392" s="316"/>
      <c r="X1392" s="316"/>
      <c r="Y1392" s="316"/>
      <c r="Z1392" s="316"/>
      <c r="AA1392" s="316"/>
      <c r="AB1392" s="323"/>
      <c r="AU1392" s="324" t="s">
        <v>180</v>
      </c>
      <c r="AV1392" s="324" t="s">
        <v>86</v>
      </c>
      <c r="AW1392" s="116" t="s">
        <v>86</v>
      </c>
      <c r="AX1392" s="116" t="s">
        <v>31</v>
      </c>
      <c r="AY1392" s="116" t="s">
        <v>74</v>
      </c>
      <c r="AZ1392" s="324" t="s">
        <v>172</v>
      </c>
    </row>
    <row r="1393" spans="2:52" s="119" customFormat="1" ht="22.6" customHeight="1" x14ac:dyDescent="0.35">
      <c r="B1393" s="344"/>
      <c r="C1393" s="345"/>
      <c r="D1393" s="345"/>
      <c r="E1393" s="346" t="s">
        <v>5</v>
      </c>
      <c r="F1393" s="347" t="s">
        <v>250</v>
      </c>
      <c r="G1393" s="348"/>
      <c r="H1393" s="348"/>
      <c r="I1393" s="348"/>
      <c r="J1393" s="345"/>
      <c r="K1393" s="349">
        <v>-3.3159999999999998</v>
      </c>
      <c r="L1393" s="345"/>
      <c r="M1393" s="345"/>
      <c r="N1393" s="345"/>
      <c r="O1393" s="345"/>
      <c r="P1393" s="345"/>
      <c r="Q1393" s="345"/>
      <c r="S1393" s="350"/>
      <c r="U1393" s="351"/>
      <c r="V1393" s="345"/>
      <c r="W1393" s="345"/>
      <c r="X1393" s="345"/>
      <c r="Y1393" s="345"/>
      <c r="Z1393" s="345"/>
      <c r="AA1393" s="345"/>
      <c r="AB1393" s="352"/>
      <c r="AU1393" s="353" t="s">
        <v>180</v>
      </c>
      <c r="AV1393" s="353" t="s">
        <v>86</v>
      </c>
      <c r="AW1393" s="119" t="s">
        <v>190</v>
      </c>
      <c r="AX1393" s="119" t="s">
        <v>31</v>
      </c>
      <c r="AY1393" s="119" t="s">
        <v>74</v>
      </c>
      <c r="AZ1393" s="353" t="s">
        <v>172</v>
      </c>
    </row>
    <row r="1394" spans="2:52" s="116" customFormat="1" ht="31.6" customHeight="1" x14ac:dyDescent="0.35">
      <c r="B1394" s="315"/>
      <c r="C1394" s="316"/>
      <c r="D1394" s="316"/>
      <c r="E1394" s="317" t="s">
        <v>5</v>
      </c>
      <c r="F1394" s="318" t="s">
        <v>1258</v>
      </c>
      <c r="G1394" s="319"/>
      <c r="H1394" s="319"/>
      <c r="I1394" s="319"/>
      <c r="J1394" s="316"/>
      <c r="K1394" s="320">
        <v>66.528000000000006</v>
      </c>
      <c r="L1394" s="316"/>
      <c r="M1394" s="316"/>
      <c r="N1394" s="316"/>
      <c r="O1394" s="316"/>
      <c r="P1394" s="316"/>
      <c r="Q1394" s="316"/>
      <c r="S1394" s="321"/>
      <c r="U1394" s="322"/>
      <c r="V1394" s="316"/>
      <c r="W1394" s="316"/>
      <c r="X1394" s="316"/>
      <c r="Y1394" s="316"/>
      <c r="Z1394" s="316"/>
      <c r="AA1394" s="316"/>
      <c r="AB1394" s="323"/>
      <c r="AU1394" s="324" t="s">
        <v>180</v>
      </c>
      <c r="AV1394" s="324" t="s">
        <v>86</v>
      </c>
      <c r="AW1394" s="116" t="s">
        <v>86</v>
      </c>
      <c r="AX1394" s="116" t="s">
        <v>31</v>
      </c>
      <c r="AY1394" s="116" t="s">
        <v>74</v>
      </c>
      <c r="AZ1394" s="324" t="s">
        <v>172</v>
      </c>
    </row>
    <row r="1395" spans="2:52" s="116" customFormat="1" ht="31.6" customHeight="1" x14ac:dyDescent="0.35">
      <c r="B1395" s="315"/>
      <c r="C1395" s="316"/>
      <c r="D1395" s="316"/>
      <c r="E1395" s="317" t="s">
        <v>5</v>
      </c>
      <c r="F1395" s="318" t="s">
        <v>1259</v>
      </c>
      <c r="G1395" s="319"/>
      <c r="H1395" s="319"/>
      <c r="I1395" s="319"/>
      <c r="J1395" s="316"/>
      <c r="K1395" s="320">
        <v>13.14</v>
      </c>
      <c r="L1395" s="316"/>
      <c r="M1395" s="316"/>
      <c r="N1395" s="316"/>
      <c r="O1395" s="316"/>
      <c r="P1395" s="316"/>
      <c r="Q1395" s="316"/>
      <c r="S1395" s="321"/>
      <c r="U1395" s="322"/>
      <c r="V1395" s="316"/>
      <c r="W1395" s="316"/>
      <c r="X1395" s="316"/>
      <c r="Y1395" s="316"/>
      <c r="Z1395" s="316"/>
      <c r="AA1395" s="316"/>
      <c r="AB1395" s="323"/>
      <c r="AU1395" s="324" t="s">
        <v>180</v>
      </c>
      <c r="AV1395" s="324" t="s">
        <v>86</v>
      </c>
      <c r="AW1395" s="116" t="s">
        <v>86</v>
      </c>
      <c r="AX1395" s="116" t="s">
        <v>31</v>
      </c>
      <c r="AY1395" s="116" t="s">
        <v>74</v>
      </c>
      <c r="AZ1395" s="324" t="s">
        <v>172</v>
      </c>
    </row>
    <row r="1396" spans="2:52" s="116" customFormat="1" ht="22.6" customHeight="1" x14ac:dyDescent="0.35">
      <c r="B1396" s="315"/>
      <c r="C1396" s="316"/>
      <c r="D1396" s="316"/>
      <c r="E1396" s="317" t="s">
        <v>5</v>
      </c>
      <c r="F1396" s="318" t="s">
        <v>505</v>
      </c>
      <c r="G1396" s="319"/>
      <c r="H1396" s="319"/>
      <c r="I1396" s="319"/>
      <c r="J1396" s="316"/>
      <c r="K1396" s="320">
        <v>5.609</v>
      </c>
      <c r="L1396" s="316"/>
      <c r="M1396" s="316"/>
      <c r="N1396" s="316"/>
      <c r="O1396" s="316"/>
      <c r="P1396" s="316"/>
      <c r="Q1396" s="316"/>
      <c r="S1396" s="321"/>
      <c r="U1396" s="322"/>
      <c r="V1396" s="316"/>
      <c r="W1396" s="316"/>
      <c r="X1396" s="316"/>
      <c r="Y1396" s="316"/>
      <c r="Z1396" s="316"/>
      <c r="AA1396" s="316"/>
      <c r="AB1396" s="323"/>
      <c r="AU1396" s="324" t="s">
        <v>180</v>
      </c>
      <c r="AV1396" s="324" t="s">
        <v>86</v>
      </c>
      <c r="AW1396" s="116" t="s">
        <v>86</v>
      </c>
      <c r="AX1396" s="116" t="s">
        <v>31</v>
      </c>
      <c r="AY1396" s="116" t="s">
        <v>74</v>
      </c>
      <c r="AZ1396" s="324" t="s">
        <v>172</v>
      </c>
    </row>
    <row r="1397" spans="2:52" s="116" customFormat="1" ht="22.6" customHeight="1" x14ac:dyDescent="0.35">
      <c r="B1397" s="315"/>
      <c r="C1397" s="316"/>
      <c r="D1397" s="316"/>
      <c r="E1397" s="317" t="s">
        <v>5</v>
      </c>
      <c r="F1397" s="318" t="s">
        <v>506</v>
      </c>
      <c r="G1397" s="319"/>
      <c r="H1397" s="319"/>
      <c r="I1397" s="319"/>
      <c r="J1397" s="316"/>
      <c r="K1397" s="320">
        <v>3.2759999999999998</v>
      </c>
      <c r="L1397" s="316"/>
      <c r="M1397" s="316"/>
      <c r="N1397" s="316"/>
      <c r="O1397" s="316"/>
      <c r="P1397" s="316"/>
      <c r="Q1397" s="316"/>
      <c r="S1397" s="321"/>
      <c r="U1397" s="322"/>
      <c r="V1397" s="316"/>
      <c r="W1397" s="316"/>
      <c r="X1397" s="316"/>
      <c r="Y1397" s="316"/>
      <c r="Z1397" s="316"/>
      <c r="AA1397" s="316"/>
      <c r="AB1397" s="323"/>
      <c r="AU1397" s="324" t="s">
        <v>180</v>
      </c>
      <c r="AV1397" s="324" t="s">
        <v>86</v>
      </c>
      <c r="AW1397" s="116" t="s">
        <v>86</v>
      </c>
      <c r="AX1397" s="116" t="s">
        <v>31</v>
      </c>
      <c r="AY1397" s="116" t="s">
        <v>74</v>
      </c>
      <c r="AZ1397" s="324" t="s">
        <v>172</v>
      </c>
    </row>
    <row r="1398" spans="2:52" s="116" customFormat="1" ht="22.6" customHeight="1" x14ac:dyDescent="0.35">
      <c r="B1398" s="315"/>
      <c r="C1398" s="316"/>
      <c r="D1398" s="316"/>
      <c r="E1398" s="317" t="s">
        <v>5</v>
      </c>
      <c r="F1398" s="318" t="s">
        <v>507</v>
      </c>
      <c r="G1398" s="319"/>
      <c r="H1398" s="319"/>
      <c r="I1398" s="319"/>
      <c r="J1398" s="316"/>
      <c r="K1398" s="320">
        <v>2.254</v>
      </c>
      <c r="L1398" s="316"/>
      <c r="M1398" s="316"/>
      <c r="N1398" s="316"/>
      <c r="O1398" s="316"/>
      <c r="P1398" s="316"/>
      <c r="Q1398" s="316"/>
      <c r="S1398" s="321"/>
      <c r="U1398" s="322"/>
      <c r="V1398" s="316"/>
      <c r="W1398" s="316"/>
      <c r="X1398" s="316"/>
      <c r="Y1398" s="316"/>
      <c r="Z1398" s="316"/>
      <c r="AA1398" s="316"/>
      <c r="AB1398" s="323"/>
      <c r="AU1398" s="324" t="s">
        <v>180</v>
      </c>
      <c r="AV1398" s="324" t="s">
        <v>86</v>
      </c>
      <c r="AW1398" s="116" t="s">
        <v>86</v>
      </c>
      <c r="AX1398" s="116" t="s">
        <v>31</v>
      </c>
      <c r="AY1398" s="116" t="s">
        <v>74</v>
      </c>
      <c r="AZ1398" s="324" t="s">
        <v>172</v>
      </c>
    </row>
    <row r="1399" spans="2:52" s="115" customFormat="1" ht="22.6" customHeight="1" x14ac:dyDescent="0.35">
      <c r="B1399" s="303"/>
      <c r="C1399" s="304"/>
      <c r="D1399" s="304"/>
      <c r="E1399" s="305" t="s">
        <v>5</v>
      </c>
      <c r="F1399" s="313" t="s">
        <v>523</v>
      </c>
      <c r="G1399" s="314"/>
      <c r="H1399" s="314"/>
      <c r="I1399" s="314"/>
      <c r="J1399" s="304"/>
      <c r="K1399" s="308" t="s">
        <v>5</v>
      </c>
      <c r="L1399" s="304"/>
      <c r="M1399" s="304"/>
      <c r="N1399" s="304"/>
      <c r="O1399" s="304"/>
      <c r="P1399" s="304"/>
      <c r="Q1399" s="304"/>
      <c r="S1399" s="309"/>
      <c r="U1399" s="310"/>
      <c r="V1399" s="304"/>
      <c r="W1399" s="304"/>
      <c r="X1399" s="304"/>
      <c r="Y1399" s="304"/>
      <c r="Z1399" s="304"/>
      <c r="AA1399" s="304"/>
      <c r="AB1399" s="311"/>
      <c r="AU1399" s="312" t="s">
        <v>180</v>
      </c>
      <c r="AV1399" s="312" t="s">
        <v>86</v>
      </c>
      <c r="AW1399" s="115" t="s">
        <v>81</v>
      </c>
      <c r="AX1399" s="115" t="s">
        <v>31</v>
      </c>
      <c r="AY1399" s="115" t="s">
        <v>74</v>
      </c>
      <c r="AZ1399" s="312" t="s">
        <v>172</v>
      </c>
    </row>
    <row r="1400" spans="2:52" s="115" customFormat="1" ht="22.6" customHeight="1" x14ac:dyDescent="0.35">
      <c r="B1400" s="303"/>
      <c r="C1400" s="304"/>
      <c r="D1400" s="304"/>
      <c r="E1400" s="305" t="s">
        <v>5</v>
      </c>
      <c r="F1400" s="313" t="s">
        <v>307</v>
      </c>
      <c r="G1400" s="314"/>
      <c r="H1400" s="314"/>
      <c r="I1400" s="314"/>
      <c r="J1400" s="304"/>
      <c r="K1400" s="308" t="s">
        <v>5</v>
      </c>
      <c r="L1400" s="304"/>
      <c r="M1400" s="304"/>
      <c r="N1400" s="304"/>
      <c r="O1400" s="304"/>
      <c r="P1400" s="304"/>
      <c r="Q1400" s="304"/>
      <c r="S1400" s="309"/>
      <c r="U1400" s="310"/>
      <c r="V1400" s="304"/>
      <c r="W1400" s="304"/>
      <c r="X1400" s="304"/>
      <c r="Y1400" s="304"/>
      <c r="Z1400" s="304"/>
      <c r="AA1400" s="304"/>
      <c r="AB1400" s="311"/>
      <c r="AU1400" s="312" t="s">
        <v>180</v>
      </c>
      <c r="AV1400" s="312" t="s">
        <v>86</v>
      </c>
      <c r="AW1400" s="115" t="s">
        <v>81</v>
      </c>
      <c r="AX1400" s="115" t="s">
        <v>31</v>
      </c>
      <c r="AY1400" s="115" t="s">
        <v>74</v>
      </c>
      <c r="AZ1400" s="312" t="s">
        <v>172</v>
      </c>
    </row>
    <row r="1401" spans="2:52" s="116" customFormat="1" ht="22.6" customHeight="1" x14ac:dyDescent="0.35">
      <c r="B1401" s="315"/>
      <c r="C1401" s="316"/>
      <c r="D1401" s="316"/>
      <c r="E1401" s="317" t="s">
        <v>5</v>
      </c>
      <c r="F1401" s="318" t="s">
        <v>1260</v>
      </c>
      <c r="G1401" s="319"/>
      <c r="H1401" s="319"/>
      <c r="I1401" s="319"/>
      <c r="J1401" s="316"/>
      <c r="K1401" s="320">
        <v>17.207999999999998</v>
      </c>
      <c r="L1401" s="316"/>
      <c r="M1401" s="316"/>
      <c r="N1401" s="316"/>
      <c r="O1401" s="316"/>
      <c r="P1401" s="316"/>
      <c r="Q1401" s="316"/>
      <c r="S1401" s="321"/>
      <c r="U1401" s="322"/>
      <c r="V1401" s="316"/>
      <c r="W1401" s="316"/>
      <c r="X1401" s="316"/>
      <c r="Y1401" s="316"/>
      <c r="Z1401" s="316"/>
      <c r="AA1401" s="316"/>
      <c r="AB1401" s="323"/>
      <c r="AU1401" s="324" t="s">
        <v>180</v>
      </c>
      <c r="AV1401" s="324" t="s">
        <v>86</v>
      </c>
      <c r="AW1401" s="116" t="s">
        <v>86</v>
      </c>
      <c r="AX1401" s="116" t="s">
        <v>31</v>
      </c>
      <c r="AY1401" s="116" t="s">
        <v>74</v>
      </c>
      <c r="AZ1401" s="324" t="s">
        <v>172</v>
      </c>
    </row>
    <row r="1402" spans="2:52" s="116" customFormat="1" ht="22.6" customHeight="1" x14ac:dyDescent="0.35">
      <c r="B1402" s="315"/>
      <c r="C1402" s="316"/>
      <c r="D1402" s="316"/>
      <c r="E1402" s="317" t="s">
        <v>5</v>
      </c>
      <c r="F1402" s="318" t="s">
        <v>1261</v>
      </c>
      <c r="G1402" s="319"/>
      <c r="H1402" s="319"/>
      <c r="I1402" s="319"/>
      <c r="J1402" s="316"/>
      <c r="K1402" s="320">
        <v>-1.08</v>
      </c>
      <c r="L1402" s="316"/>
      <c r="M1402" s="316"/>
      <c r="N1402" s="316"/>
      <c r="O1402" s="316"/>
      <c r="P1402" s="316"/>
      <c r="Q1402" s="316"/>
      <c r="S1402" s="321"/>
      <c r="U1402" s="322"/>
      <c r="V1402" s="316"/>
      <c r="W1402" s="316"/>
      <c r="X1402" s="316"/>
      <c r="Y1402" s="316"/>
      <c r="Z1402" s="316"/>
      <c r="AA1402" s="316"/>
      <c r="AB1402" s="323"/>
      <c r="AU1402" s="324" t="s">
        <v>180</v>
      </c>
      <c r="AV1402" s="324" t="s">
        <v>86</v>
      </c>
      <c r="AW1402" s="116" t="s">
        <v>86</v>
      </c>
      <c r="AX1402" s="116" t="s">
        <v>31</v>
      </c>
      <c r="AY1402" s="116" t="s">
        <v>74</v>
      </c>
      <c r="AZ1402" s="324" t="s">
        <v>172</v>
      </c>
    </row>
    <row r="1403" spans="2:52" s="116" customFormat="1" ht="22.6" customHeight="1" x14ac:dyDescent="0.35">
      <c r="B1403" s="315"/>
      <c r="C1403" s="316"/>
      <c r="D1403" s="316"/>
      <c r="E1403" s="317" t="s">
        <v>5</v>
      </c>
      <c r="F1403" s="318" t="s">
        <v>1262</v>
      </c>
      <c r="G1403" s="319"/>
      <c r="H1403" s="319"/>
      <c r="I1403" s="319"/>
      <c r="J1403" s="316"/>
      <c r="K1403" s="320">
        <v>-0.51600000000000001</v>
      </c>
      <c r="L1403" s="316"/>
      <c r="M1403" s="316"/>
      <c r="N1403" s="316"/>
      <c r="O1403" s="316"/>
      <c r="P1403" s="316"/>
      <c r="Q1403" s="316"/>
      <c r="S1403" s="321"/>
      <c r="U1403" s="322"/>
      <c r="V1403" s="316"/>
      <c r="W1403" s="316"/>
      <c r="X1403" s="316"/>
      <c r="Y1403" s="316"/>
      <c r="Z1403" s="316"/>
      <c r="AA1403" s="316"/>
      <c r="AB1403" s="323"/>
      <c r="AU1403" s="324" t="s">
        <v>180</v>
      </c>
      <c r="AV1403" s="324" t="s">
        <v>86</v>
      </c>
      <c r="AW1403" s="116" t="s">
        <v>86</v>
      </c>
      <c r="AX1403" s="116" t="s">
        <v>31</v>
      </c>
      <c r="AY1403" s="116" t="s">
        <v>74</v>
      </c>
      <c r="AZ1403" s="324" t="s">
        <v>172</v>
      </c>
    </row>
    <row r="1404" spans="2:52" s="119" customFormat="1" ht="22.6" customHeight="1" x14ac:dyDescent="0.35">
      <c r="B1404" s="344"/>
      <c r="C1404" s="345"/>
      <c r="D1404" s="345"/>
      <c r="E1404" s="346" t="s">
        <v>5</v>
      </c>
      <c r="F1404" s="347" t="s">
        <v>250</v>
      </c>
      <c r="G1404" s="348"/>
      <c r="H1404" s="348"/>
      <c r="I1404" s="348"/>
      <c r="J1404" s="345"/>
      <c r="K1404" s="349">
        <v>106.419</v>
      </c>
      <c r="L1404" s="345"/>
      <c r="M1404" s="345"/>
      <c r="N1404" s="345"/>
      <c r="O1404" s="345"/>
      <c r="P1404" s="345"/>
      <c r="Q1404" s="345"/>
      <c r="S1404" s="350"/>
      <c r="U1404" s="351"/>
      <c r="V1404" s="345"/>
      <c r="W1404" s="345"/>
      <c r="X1404" s="345"/>
      <c r="Y1404" s="345"/>
      <c r="Z1404" s="345"/>
      <c r="AA1404" s="345"/>
      <c r="AB1404" s="352"/>
      <c r="AU1404" s="353" t="s">
        <v>180</v>
      </c>
      <c r="AV1404" s="353" t="s">
        <v>86</v>
      </c>
      <c r="AW1404" s="119" t="s">
        <v>190</v>
      </c>
      <c r="AX1404" s="119" t="s">
        <v>31</v>
      </c>
      <c r="AY1404" s="119" t="s">
        <v>74</v>
      </c>
      <c r="AZ1404" s="353" t="s">
        <v>172</v>
      </c>
    </row>
    <row r="1405" spans="2:52" s="116" customFormat="1" ht="22.6" customHeight="1" x14ac:dyDescent="0.35">
      <c r="B1405" s="315"/>
      <c r="C1405" s="316"/>
      <c r="D1405" s="316"/>
      <c r="E1405" s="317" t="s">
        <v>5</v>
      </c>
      <c r="F1405" s="318" t="s">
        <v>1263</v>
      </c>
      <c r="G1405" s="319"/>
      <c r="H1405" s="319"/>
      <c r="I1405" s="319"/>
      <c r="J1405" s="316"/>
      <c r="K1405" s="320">
        <v>20.916</v>
      </c>
      <c r="L1405" s="316"/>
      <c r="M1405" s="316"/>
      <c r="N1405" s="316"/>
      <c r="O1405" s="316"/>
      <c r="P1405" s="316"/>
      <c r="Q1405" s="316"/>
      <c r="S1405" s="321"/>
      <c r="U1405" s="322"/>
      <c r="V1405" s="316"/>
      <c r="W1405" s="316"/>
      <c r="X1405" s="316"/>
      <c r="Y1405" s="316"/>
      <c r="Z1405" s="316"/>
      <c r="AA1405" s="316"/>
      <c r="AB1405" s="323"/>
      <c r="AU1405" s="324" t="s">
        <v>180</v>
      </c>
      <c r="AV1405" s="324" t="s">
        <v>86</v>
      </c>
      <c r="AW1405" s="116" t="s">
        <v>86</v>
      </c>
      <c r="AX1405" s="116" t="s">
        <v>31</v>
      </c>
      <c r="AY1405" s="116" t="s">
        <v>74</v>
      </c>
      <c r="AZ1405" s="324" t="s">
        <v>172</v>
      </c>
    </row>
    <row r="1406" spans="2:52" s="116" customFormat="1" ht="22.6" customHeight="1" x14ac:dyDescent="0.35">
      <c r="B1406" s="315"/>
      <c r="C1406" s="316"/>
      <c r="D1406" s="316"/>
      <c r="E1406" s="317" t="s">
        <v>5</v>
      </c>
      <c r="F1406" s="318" t="s">
        <v>1261</v>
      </c>
      <c r="G1406" s="319"/>
      <c r="H1406" s="319"/>
      <c r="I1406" s="319"/>
      <c r="J1406" s="316"/>
      <c r="K1406" s="320">
        <v>-1.08</v>
      </c>
      <c r="L1406" s="316"/>
      <c r="M1406" s="316"/>
      <c r="N1406" s="316"/>
      <c r="O1406" s="316"/>
      <c r="P1406" s="316"/>
      <c r="Q1406" s="316"/>
      <c r="S1406" s="321"/>
      <c r="U1406" s="322"/>
      <c r="V1406" s="316"/>
      <c r="W1406" s="316"/>
      <c r="X1406" s="316"/>
      <c r="Y1406" s="316"/>
      <c r="Z1406" s="316"/>
      <c r="AA1406" s="316"/>
      <c r="AB1406" s="323"/>
      <c r="AU1406" s="324" t="s">
        <v>180</v>
      </c>
      <c r="AV1406" s="324" t="s">
        <v>86</v>
      </c>
      <c r="AW1406" s="116" t="s">
        <v>86</v>
      </c>
      <c r="AX1406" s="116" t="s">
        <v>31</v>
      </c>
      <c r="AY1406" s="116" t="s">
        <v>74</v>
      </c>
      <c r="AZ1406" s="324" t="s">
        <v>172</v>
      </c>
    </row>
    <row r="1407" spans="2:52" s="116" customFormat="1" ht="22.6" customHeight="1" x14ac:dyDescent="0.35">
      <c r="B1407" s="315"/>
      <c r="C1407" s="316"/>
      <c r="D1407" s="316"/>
      <c r="E1407" s="317" t="s">
        <v>5</v>
      </c>
      <c r="F1407" s="318" t="s">
        <v>1264</v>
      </c>
      <c r="G1407" s="319"/>
      <c r="H1407" s="319"/>
      <c r="I1407" s="319"/>
      <c r="J1407" s="316"/>
      <c r="K1407" s="320">
        <v>-0.25800000000000001</v>
      </c>
      <c r="L1407" s="316"/>
      <c r="M1407" s="316"/>
      <c r="N1407" s="316"/>
      <c r="O1407" s="316"/>
      <c r="P1407" s="316"/>
      <c r="Q1407" s="316"/>
      <c r="S1407" s="321"/>
      <c r="U1407" s="322"/>
      <c r="V1407" s="316"/>
      <c r="W1407" s="316"/>
      <c r="X1407" s="316"/>
      <c r="Y1407" s="316"/>
      <c r="Z1407" s="316"/>
      <c r="AA1407" s="316"/>
      <c r="AB1407" s="323"/>
      <c r="AU1407" s="324" t="s">
        <v>180</v>
      </c>
      <c r="AV1407" s="324" t="s">
        <v>86</v>
      </c>
      <c r="AW1407" s="116" t="s">
        <v>86</v>
      </c>
      <c r="AX1407" s="116" t="s">
        <v>31</v>
      </c>
      <c r="AY1407" s="116" t="s">
        <v>74</v>
      </c>
      <c r="AZ1407" s="324" t="s">
        <v>172</v>
      </c>
    </row>
    <row r="1408" spans="2:52" s="116" customFormat="1" ht="22.6" customHeight="1" x14ac:dyDescent="0.35">
      <c r="B1408" s="315"/>
      <c r="C1408" s="316"/>
      <c r="D1408" s="316"/>
      <c r="E1408" s="317" t="s">
        <v>5</v>
      </c>
      <c r="F1408" s="318" t="s">
        <v>1265</v>
      </c>
      <c r="G1408" s="319"/>
      <c r="H1408" s="319"/>
      <c r="I1408" s="319"/>
      <c r="J1408" s="316"/>
      <c r="K1408" s="320">
        <v>-0.67500000000000004</v>
      </c>
      <c r="L1408" s="316"/>
      <c r="M1408" s="316"/>
      <c r="N1408" s="316"/>
      <c r="O1408" s="316"/>
      <c r="P1408" s="316"/>
      <c r="Q1408" s="316"/>
      <c r="S1408" s="321"/>
      <c r="U1408" s="322"/>
      <c r="V1408" s="316"/>
      <c r="W1408" s="316"/>
      <c r="X1408" s="316"/>
      <c r="Y1408" s="316"/>
      <c r="Z1408" s="316"/>
      <c r="AA1408" s="316"/>
      <c r="AB1408" s="323"/>
      <c r="AU1408" s="324" t="s">
        <v>180</v>
      </c>
      <c r="AV1408" s="324" t="s">
        <v>86</v>
      </c>
      <c r="AW1408" s="116" t="s">
        <v>86</v>
      </c>
      <c r="AX1408" s="116" t="s">
        <v>31</v>
      </c>
      <c r="AY1408" s="116" t="s">
        <v>74</v>
      </c>
      <c r="AZ1408" s="324" t="s">
        <v>172</v>
      </c>
    </row>
    <row r="1409" spans="2:66" s="119" customFormat="1" ht="22.6" customHeight="1" x14ac:dyDescent="0.35">
      <c r="B1409" s="344"/>
      <c r="C1409" s="345"/>
      <c r="D1409" s="345"/>
      <c r="E1409" s="346" t="s">
        <v>5</v>
      </c>
      <c r="F1409" s="347" t="s">
        <v>250</v>
      </c>
      <c r="G1409" s="348"/>
      <c r="H1409" s="348"/>
      <c r="I1409" s="348"/>
      <c r="J1409" s="345"/>
      <c r="K1409" s="349">
        <v>18.902999999999999</v>
      </c>
      <c r="L1409" s="345"/>
      <c r="M1409" s="345"/>
      <c r="N1409" s="345"/>
      <c r="O1409" s="345"/>
      <c r="P1409" s="345"/>
      <c r="Q1409" s="345"/>
      <c r="S1409" s="350"/>
      <c r="U1409" s="351"/>
      <c r="V1409" s="345"/>
      <c r="W1409" s="345"/>
      <c r="X1409" s="345"/>
      <c r="Y1409" s="345"/>
      <c r="Z1409" s="345"/>
      <c r="AA1409" s="345"/>
      <c r="AB1409" s="352"/>
      <c r="AU1409" s="353" t="s">
        <v>180</v>
      </c>
      <c r="AV1409" s="353" t="s">
        <v>86</v>
      </c>
      <c r="AW1409" s="119" t="s">
        <v>190</v>
      </c>
      <c r="AX1409" s="119" t="s">
        <v>31</v>
      </c>
      <c r="AY1409" s="119" t="s">
        <v>74</v>
      </c>
      <c r="AZ1409" s="353" t="s">
        <v>172</v>
      </c>
    </row>
    <row r="1410" spans="2:66" s="117" customFormat="1" ht="22.6" customHeight="1" x14ac:dyDescent="0.35">
      <c r="B1410" s="325"/>
      <c r="C1410" s="326"/>
      <c r="D1410" s="326"/>
      <c r="E1410" s="327" t="s">
        <v>5</v>
      </c>
      <c r="F1410" s="328" t="s">
        <v>189</v>
      </c>
      <c r="G1410" s="329"/>
      <c r="H1410" s="329"/>
      <c r="I1410" s="329"/>
      <c r="J1410" s="326"/>
      <c r="K1410" s="330">
        <v>367.57799999999997</v>
      </c>
      <c r="L1410" s="326"/>
      <c r="M1410" s="326"/>
      <c r="N1410" s="326"/>
      <c r="O1410" s="326"/>
      <c r="P1410" s="326"/>
      <c r="Q1410" s="326"/>
      <c r="S1410" s="331"/>
      <c r="U1410" s="332"/>
      <c r="V1410" s="326"/>
      <c r="W1410" s="326"/>
      <c r="X1410" s="326"/>
      <c r="Y1410" s="326"/>
      <c r="Z1410" s="326"/>
      <c r="AA1410" s="326"/>
      <c r="AB1410" s="333"/>
      <c r="AU1410" s="334" t="s">
        <v>180</v>
      </c>
      <c r="AV1410" s="334" t="s">
        <v>86</v>
      </c>
      <c r="AW1410" s="117" t="s">
        <v>177</v>
      </c>
      <c r="AX1410" s="117" t="s">
        <v>31</v>
      </c>
      <c r="AY1410" s="117" t="s">
        <v>81</v>
      </c>
      <c r="AZ1410" s="334" t="s">
        <v>172</v>
      </c>
    </row>
    <row r="1411" spans="2:66" s="113" customFormat="1" ht="29.8" customHeight="1" x14ac:dyDescent="0.35">
      <c r="B1411" s="274"/>
      <c r="C1411" s="275"/>
      <c r="D1411" s="285" t="s">
        <v>141</v>
      </c>
      <c r="E1411" s="285"/>
      <c r="F1411" s="285"/>
      <c r="G1411" s="285"/>
      <c r="H1411" s="285"/>
      <c r="I1411" s="285"/>
      <c r="J1411" s="285"/>
      <c r="K1411" s="285"/>
      <c r="L1411" s="285"/>
      <c r="M1411" s="285"/>
      <c r="N1411" s="286">
        <f>BL1411</f>
        <v>0</v>
      </c>
      <c r="O1411" s="287"/>
      <c r="P1411" s="287"/>
      <c r="Q1411" s="287"/>
      <c r="S1411" s="278"/>
      <c r="U1411" s="279"/>
      <c r="V1411" s="275"/>
      <c r="W1411" s="275"/>
      <c r="X1411" s="280">
        <f>SUM(X1412:X1415)</f>
        <v>430.58406600000001</v>
      </c>
      <c r="Y1411" s="275"/>
      <c r="Z1411" s="280">
        <f>SUM(Z1412:Z1415)</f>
        <v>0</v>
      </c>
      <c r="AA1411" s="275"/>
      <c r="AB1411" s="281">
        <f>SUM(AB1412:AB1415)</f>
        <v>0</v>
      </c>
      <c r="AS1411" s="282" t="s">
        <v>81</v>
      </c>
      <c r="AU1411" s="283" t="s">
        <v>73</v>
      </c>
      <c r="AV1411" s="283" t="s">
        <v>81</v>
      </c>
      <c r="AZ1411" s="282" t="s">
        <v>172</v>
      </c>
      <c r="BL1411" s="284">
        <f>SUM(BL1412:BL1415)</f>
        <v>0</v>
      </c>
    </row>
    <row r="1412" spans="2:66" s="112" customFormat="1" ht="44.2" customHeight="1" x14ac:dyDescent="0.35">
      <c r="B1412" s="187"/>
      <c r="C1412" s="288" t="s">
        <v>1266</v>
      </c>
      <c r="D1412" s="288" t="s">
        <v>173</v>
      </c>
      <c r="E1412" s="289" t="s">
        <v>1267</v>
      </c>
      <c r="F1412" s="290" t="s">
        <v>1268</v>
      </c>
      <c r="G1412" s="290"/>
      <c r="H1412" s="290"/>
      <c r="I1412" s="290"/>
      <c r="J1412" s="291" t="s">
        <v>227</v>
      </c>
      <c r="K1412" s="292">
        <v>131.798</v>
      </c>
      <c r="L1412" s="293"/>
      <c r="M1412" s="293"/>
      <c r="N1412" s="294">
        <f>ROUND(L1412*K1412,2)</f>
        <v>0</v>
      </c>
      <c r="O1412" s="294"/>
      <c r="P1412" s="294"/>
      <c r="Q1412" s="294"/>
      <c r="R1412" s="114" t="s">
        <v>2286</v>
      </c>
      <c r="S1412" s="192"/>
      <c r="U1412" s="295" t="s">
        <v>5</v>
      </c>
      <c r="V1412" s="300" t="s">
        <v>39</v>
      </c>
      <c r="W1412" s="301">
        <v>3.01</v>
      </c>
      <c r="X1412" s="301">
        <f>W1412*K1412</f>
        <v>396.71197999999998</v>
      </c>
      <c r="Y1412" s="301">
        <v>0</v>
      </c>
      <c r="Z1412" s="301">
        <f>Y1412*K1412</f>
        <v>0</v>
      </c>
      <c r="AA1412" s="301">
        <v>0</v>
      </c>
      <c r="AB1412" s="302">
        <f>AA1412*K1412</f>
        <v>0</v>
      </c>
      <c r="AS1412" s="172" t="s">
        <v>177</v>
      </c>
      <c r="AU1412" s="172" t="s">
        <v>173</v>
      </c>
      <c r="AV1412" s="172" t="s">
        <v>86</v>
      </c>
      <c r="AZ1412" s="172" t="s">
        <v>172</v>
      </c>
      <c r="BF1412" s="299">
        <f>IF(V1412="základní",N1412,0)</f>
        <v>0</v>
      </c>
      <c r="BG1412" s="299">
        <f>IF(V1412="snížená",N1412,0)</f>
        <v>0</v>
      </c>
      <c r="BH1412" s="299">
        <f>IF(V1412="zákl. přenesená",N1412,0)</f>
        <v>0</v>
      </c>
      <c r="BI1412" s="299">
        <f>IF(V1412="sníž. přenesená",N1412,0)</f>
        <v>0</v>
      </c>
      <c r="BJ1412" s="299">
        <f>IF(V1412="nulová",N1412,0)</f>
        <v>0</v>
      </c>
      <c r="BK1412" s="172" t="s">
        <v>81</v>
      </c>
      <c r="BL1412" s="299">
        <f>ROUND(L1412*K1412,2)</f>
        <v>0</v>
      </c>
      <c r="BM1412" s="172" t="s">
        <v>177</v>
      </c>
      <c r="BN1412" s="172" t="s">
        <v>1269</v>
      </c>
    </row>
    <row r="1413" spans="2:66" s="112" customFormat="1" ht="31.6" customHeight="1" x14ac:dyDescent="0.35">
      <c r="B1413" s="187"/>
      <c r="C1413" s="288" t="s">
        <v>1270</v>
      </c>
      <c r="D1413" s="288" t="s">
        <v>173</v>
      </c>
      <c r="E1413" s="289" t="s">
        <v>1271</v>
      </c>
      <c r="F1413" s="290" t="s">
        <v>1272</v>
      </c>
      <c r="G1413" s="290"/>
      <c r="H1413" s="290"/>
      <c r="I1413" s="290"/>
      <c r="J1413" s="291" t="s">
        <v>227</v>
      </c>
      <c r="K1413" s="292">
        <v>131.798</v>
      </c>
      <c r="L1413" s="293"/>
      <c r="M1413" s="293"/>
      <c r="N1413" s="294">
        <f>ROUND(L1413*K1413,2)</f>
        <v>0</v>
      </c>
      <c r="O1413" s="294"/>
      <c r="P1413" s="294"/>
      <c r="Q1413" s="294"/>
      <c r="R1413" s="114" t="s">
        <v>2286</v>
      </c>
      <c r="S1413" s="192"/>
      <c r="U1413" s="295" t="s">
        <v>5</v>
      </c>
      <c r="V1413" s="300" t="s">
        <v>39</v>
      </c>
      <c r="W1413" s="301">
        <v>0.125</v>
      </c>
      <c r="X1413" s="301">
        <f>W1413*K1413</f>
        <v>16.47475</v>
      </c>
      <c r="Y1413" s="301">
        <v>0</v>
      </c>
      <c r="Z1413" s="301">
        <f>Y1413*K1413</f>
        <v>0</v>
      </c>
      <c r="AA1413" s="301">
        <v>0</v>
      </c>
      <c r="AB1413" s="302">
        <f>AA1413*K1413</f>
        <v>0</v>
      </c>
      <c r="AS1413" s="172" t="s">
        <v>177</v>
      </c>
      <c r="AU1413" s="172" t="s">
        <v>173</v>
      </c>
      <c r="AV1413" s="172" t="s">
        <v>86</v>
      </c>
      <c r="AZ1413" s="172" t="s">
        <v>172</v>
      </c>
      <c r="BF1413" s="299">
        <f>IF(V1413="základní",N1413,0)</f>
        <v>0</v>
      </c>
      <c r="BG1413" s="299">
        <f>IF(V1413="snížená",N1413,0)</f>
        <v>0</v>
      </c>
      <c r="BH1413" s="299">
        <f>IF(V1413="zákl. přenesená",N1413,0)</f>
        <v>0</v>
      </c>
      <c r="BI1413" s="299">
        <f>IF(V1413="sníž. přenesená",N1413,0)</f>
        <v>0</v>
      </c>
      <c r="BJ1413" s="299">
        <f>IF(V1413="nulová",N1413,0)</f>
        <v>0</v>
      </c>
      <c r="BK1413" s="172" t="s">
        <v>81</v>
      </c>
      <c r="BL1413" s="299">
        <f>ROUND(L1413*K1413,2)</f>
        <v>0</v>
      </c>
      <c r="BM1413" s="172" t="s">
        <v>177</v>
      </c>
      <c r="BN1413" s="172" t="s">
        <v>1273</v>
      </c>
    </row>
    <row r="1414" spans="2:66" s="112" customFormat="1" ht="31.6" customHeight="1" x14ac:dyDescent="0.35">
      <c r="B1414" s="187"/>
      <c r="C1414" s="288" t="s">
        <v>1274</v>
      </c>
      <c r="D1414" s="288" t="s">
        <v>173</v>
      </c>
      <c r="E1414" s="289" t="s">
        <v>1275</v>
      </c>
      <c r="F1414" s="290" t="s">
        <v>1276</v>
      </c>
      <c r="G1414" s="290"/>
      <c r="H1414" s="290"/>
      <c r="I1414" s="290"/>
      <c r="J1414" s="291" t="s">
        <v>227</v>
      </c>
      <c r="K1414" s="292">
        <v>2899.556</v>
      </c>
      <c r="L1414" s="293"/>
      <c r="M1414" s="293"/>
      <c r="N1414" s="294">
        <f>ROUND(L1414*K1414,2)</f>
        <v>0</v>
      </c>
      <c r="O1414" s="294"/>
      <c r="P1414" s="294"/>
      <c r="Q1414" s="294"/>
      <c r="R1414" s="114" t="s">
        <v>2286</v>
      </c>
      <c r="S1414" s="192"/>
      <c r="U1414" s="295" t="s">
        <v>5</v>
      </c>
      <c r="V1414" s="300" t="s">
        <v>39</v>
      </c>
      <c r="W1414" s="301">
        <v>6.0000000000000001E-3</v>
      </c>
      <c r="X1414" s="301">
        <f>W1414*K1414</f>
        <v>17.397335999999999</v>
      </c>
      <c r="Y1414" s="301">
        <v>0</v>
      </c>
      <c r="Z1414" s="301">
        <f>Y1414*K1414</f>
        <v>0</v>
      </c>
      <c r="AA1414" s="301">
        <v>0</v>
      </c>
      <c r="AB1414" s="302">
        <f>AA1414*K1414</f>
        <v>0</v>
      </c>
      <c r="AS1414" s="172" t="s">
        <v>177</v>
      </c>
      <c r="AU1414" s="172" t="s">
        <v>173</v>
      </c>
      <c r="AV1414" s="172" t="s">
        <v>86</v>
      </c>
      <c r="AZ1414" s="172" t="s">
        <v>172</v>
      </c>
      <c r="BF1414" s="299">
        <f>IF(V1414="základní",N1414,0)</f>
        <v>0</v>
      </c>
      <c r="BG1414" s="299">
        <f>IF(V1414="snížená",N1414,0)</f>
        <v>0</v>
      </c>
      <c r="BH1414" s="299">
        <f>IF(V1414="zákl. přenesená",N1414,0)</f>
        <v>0</v>
      </c>
      <c r="BI1414" s="299">
        <f>IF(V1414="sníž. přenesená",N1414,0)</f>
        <v>0</v>
      </c>
      <c r="BJ1414" s="299">
        <f>IF(V1414="nulová",N1414,0)</f>
        <v>0</v>
      </c>
      <c r="BK1414" s="172" t="s">
        <v>81</v>
      </c>
      <c r="BL1414" s="299">
        <f>ROUND(L1414*K1414,2)</f>
        <v>0</v>
      </c>
      <c r="BM1414" s="172" t="s">
        <v>177</v>
      </c>
      <c r="BN1414" s="172" t="s">
        <v>1277</v>
      </c>
    </row>
    <row r="1415" spans="2:66" s="112" customFormat="1" ht="31.6" customHeight="1" x14ac:dyDescent="0.35">
      <c r="B1415" s="187"/>
      <c r="C1415" s="288" t="s">
        <v>1278</v>
      </c>
      <c r="D1415" s="288" t="s">
        <v>173</v>
      </c>
      <c r="E1415" s="289" t="s">
        <v>1279</v>
      </c>
      <c r="F1415" s="290" t="s">
        <v>1280</v>
      </c>
      <c r="G1415" s="290"/>
      <c r="H1415" s="290"/>
      <c r="I1415" s="290"/>
      <c r="J1415" s="291" t="s">
        <v>227</v>
      </c>
      <c r="K1415" s="292">
        <v>131.798</v>
      </c>
      <c r="L1415" s="293"/>
      <c r="M1415" s="293"/>
      <c r="N1415" s="294">
        <f>ROUND(L1415*K1415,2)</f>
        <v>0</v>
      </c>
      <c r="O1415" s="294"/>
      <c r="P1415" s="294"/>
      <c r="Q1415" s="294"/>
      <c r="R1415" s="114" t="s">
        <v>5</v>
      </c>
      <c r="S1415" s="192"/>
      <c r="U1415" s="295" t="s">
        <v>5</v>
      </c>
      <c r="V1415" s="300" t="s">
        <v>39</v>
      </c>
      <c r="W1415" s="301">
        <v>0</v>
      </c>
      <c r="X1415" s="301">
        <f>W1415*K1415</f>
        <v>0</v>
      </c>
      <c r="Y1415" s="301">
        <v>0</v>
      </c>
      <c r="Z1415" s="301">
        <f>Y1415*K1415</f>
        <v>0</v>
      </c>
      <c r="AA1415" s="301">
        <v>0</v>
      </c>
      <c r="AB1415" s="302">
        <f>AA1415*K1415</f>
        <v>0</v>
      </c>
      <c r="AS1415" s="172" t="s">
        <v>177</v>
      </c>
      <c r="AU1415" s="172" t="s">
        <v>173</v>
      </c>
      <c r="AV1415" s="172" t="s">
        <v>86</v>
      </c>
      <c r="AZ1415" s="172" t="s">
        <v>172</v>
      </c>
      <c r="BF1415" s="299">
        <f>IF(V1415="základní",N1415,0)</f>
        <v>0</v>
      </c>
      <c r="BG1415" s="299">
        <f>IF(V1415="snížená",N1415,0)</f>
        <v>0</v>
      </c>
      <c r="BH1415" s="299">
        <f>IF(V1415="zákl. přenesená",N1415,0)</f>
        <v>0</v>
      </c>
      <c r="BI1415" s="299">
        <f>IF(V1415="sníž. přenesená",N1415,0)</f>
        <v>0</v>
      </c>
      <c r="BJ1415" s="299">
        <f>IF(V1415="nulová",N1415,0)</f>
        <v>0</v>
      </c>
      <c r="BK1415" s="172" t="s">
        <v>81</v>
      </c>
      <c r="BL1415" s="299">
        <f>ROUND(L1415*K1415,2)</f>
        <v>0</v>
      </c>
      <c r="BM1415" s="172" t="s">
        <v>177</v>
      </c>
      <c r="BN1415" s="172" t="s">
        <v>1281</v>
      </c>
    </row>
    <row r="1416" spans="2:66" s="113" customFormat="1" ht="29.8" customHeight="1" x14ac:dyDescent="0.35">
      <c r="B1416" s="274"/>
      <c r="C1416" s="275"/>
      <c r="D1416" s="285" t="s">
        <v>142</v>
      </c>
      <c r="E1416" s="285"/>
      <c r="F1416" s="285"/>
      <c r="G1416" s="285"/>
      <c r="H1416" s="285"/>
      <c r="I1416" s="285"/>
      <c r="J1416" s="285"/>
      <c r="K1416" s="285"/>
      <c r="L1416" s="285"/>
      <c r="M1416" s="285"/>
      <c r="N1416" s="358">
        <f>BL1416</f>
        <v>0</v>
      </c>
      <c r="O1416" s="359"/>
      <c r="P1416" s="359"/>
      <c r="Q1416" s="359"/>
      <c r="S1416" s="278"/>
      <c r="U1416" s="279"/>
      <c r="V1416" s="275"/>
      <c r="W1416" s="275"/>
      <c r="X1416" s="280">
        <f>X1417</f>
        <v>295.14724799999999</v>
      </c>
      <c r="Y1416" s="275"/>
      <c r="Z1416" s="280">
        <f>Z1417</f>
        <v>0</v>
      </c>
      <c r="AA1416" s="275"/>
      <c r="AB1416" s="281">
        <f>AB1417</f>
        <v>0</v>
      </c>
      <c r="AS1416" s="282" t="s">
        <v>81</v>
      </c>
      <c r="AU1416" s="283" t="s">
        <v>73</v>
      </c>
      <c r="AV1416" s="283" t="s">
        <v>81</v>
      </c>
      <c r="AZ1416" s="282" t="s">
        <v>172</v>
      </c>
      <c r="BL1416" s="284">
        <f>BL1417</f>
        <v>0</v>
      </c>
    </row>
    <row r="1417" spans="2:66" s="112" customFormat="1" ht="31.6" customHeight="1" x14ac:dyDescent="0.35">
      <c r="B1417" s="187"/>
      <c r="C1417" s="288" t="s">
        <v>1282</v>
      </c>
      <c r="D1417" s="288" t="s">
        <v>173</v>
      </c>
      <c r="E1417" s="289" t="s">
        <v>1283</v>
      </c>
      <c r="F1417" s="290" t="s">
        <v>1284</v>
      </c>
      <c r="G1417" s="290"/>
      <c r="H1417" s="290"/>
      <c r="I1417" s="290"/>
      <c r="J1417" s="291" t="s">
        <v>227</v>
      </c>
      <c r="K1417" s="292">
        <v>134.83199999999999</v>
      </c>
      <c r="L1417" s="293"/>
      <c r="M1417" s="293"/>
      <c r="N1417" s="294">
        <f>ROUND(L1417*K1417,2)</f>
        <v>0</v>
      </c>
      <c r="O1417" s="294"/>
      <c r="P1417" s="294"/>
      <c r="Q1417" s="294"/>
      <c r="R1417" s="114" t="s">
        <v>2286</v>
      </c>
      <c r="S1417" s="192"/>
      <c r="U1417" s="295" t="s">
        <v>5</v>
      </c>
      <c r="V1417" s="300" t="s">
        <v>39</v>
      </c>
      <c r="W1417" s="301">
        <v>2.1890000000000001</v>
      </c>
      <c r="X1417" s="301">
        <f>W1417*K1417</f>
        <v>295.14724799999999</v>
      </c>
      <c r="Y1417" s="301">
        <v>0</v>
      </c>
      <c r="Z1417" s="301">
        <f>Y1417*K1417</f>
        <v>0</v>
      </c>
      <c r="AA1417" s="301">
        <v>0</v>
      </c>
      <c r="AB1417" s="302">
        <f>AA1417*K1417</f>
        <v>0</v>
      </c>
      <c r="AS1417" s="172" t="s">
        <v>177</v>
      </c>
      <c r="AU1417" s="172" t="s">
        <v>173</v>
      </c>
      <c r="AV1417" s="172" t="s">
        <v>86</v>
      </c>
      <c r="AZ1417" s="172" t="s">
        <v>172</v>
      </c>
      <c r="BF1417" s="299">
        <f>IF(V1417="základní",N1417,0)</f>
        <v>0</v>
      </c>
      <c r="BG1417" s="299">
        <f>IF(V1417="snížená",N1417,0)</f>
        <v>0</v>
      </c>
      <c r="BH1417" s="299">
        <f>IF(V1417="zákl. přenesená",N1417,0)</f>
        <v>0</v>
      </c>
      <c r="BI1417" s="299">
        <f>IF(V1417="sníž. přenesená",N1417,0)</f>
        <v>0</v>
      </c>
      <c r="BJ1417" s="299">
        <f>IF(V1417="nulová",N1417,0)</f>
        <v>0</v>
      </c>
      <c r="BK1417" s="172" t="s">
        <v>81</v>
      </c>
      <c r="BL1417" s="299">
        <f>ROUND(L1417*K1417,2)</f>
        <v>0</v>
      </c>
      <c r="BM1417" s="172" t="s">
        <v>177</v>
      </c>
      <c r="BN1417" s="172" t="s">
        <v>1285</v>
      </c>
    </row>
    <row r="1418" spans="2:66" s="113" customFormat="1" ht="37.35" customHeight="1" x14ac:dyDescent="0.35">
      <c r="B1418" s="274"/>
      <c r="C1418" s="275"/>
      <c r="D1418" s="276" t="s">
        <v>143</v>
      </c>
      <c r="E1418" s="276"/>
      <c r="F1418" s="276"/>
      <c r="G1418" s="276"/>
      <c r="H1418" s="276"/>
      <c r="I1418" s="276"/>
      <c r="J1418" s="276"/>
      <c r="K1418" s="276"/>
      <c r="L1418" s="276"/>
      <c r="M1418" s="276"/>
      <c r="N1418" s="360">
        <f>BL1418</f>
        <v>0</v>
      </c>
      <c r="O1418" s="361"/>
      <c r="P1418" s="361"/>
      <c r="Q1418" s="361"/>
      <c r="S1418" s="278"/>
      <c r="U1418" s="279"/>
      <c r="V1418" s="275"/>
      <c r="W1418" s="275"/>
      <c r="X1418" s="280">
        <f>X1419+X1498+X1515+X1573+X1585+X1677+X1814+X1850+X2011+X2070+X2304</f>
        <v>2480.0230830000005</v>
      </c>
      <c r="Y1418" s="275"/>
      <c r="Z1418" s="280">
        <f>Z1419+Z1498+Z1515+Z1573+Z1585+Z1677+Z1814+Z1850+Z2011+Z2070+Z2304</f>
        <v>40.722403199999995</v>
      </c>
      <c r="AA1418" s="275"/>
      <c r="AB1418" s="281">
        <f>AB1419+AB1498+AB1515+AB1573+AB1585+AB1677+AB1814+AB1850+AB2011+AB2070+AB2304</f>
        <v>16.234839050000001</v>
      </c>
      <c r="AS1418" s="282" t="s">
        <v>86</v>
      </c>
      <c r="AU1418" s="283" t="s">
        <v>73</v>
      </c>
      <c r="AV1418" s="283" t="s">
        <v>74</v>
      </c>
      <c r="AZ1418" s="282" t="s">
        <v>172</v>
      </c>
      <c r="BL1418" s="284">
        <f>BL1419+BL1498+BL1515+BL1573+BL1585+BL1677+BL1814+BL1850+BL2011+BL2070+BL2304</f>
        <v>0</v>
      </c>
    </row>
    <row r="1419" spans="2:66" s="113" customFormat="1" ht="20" customHeight="1" x14ac:dyDescent="0.35">
      <c r="B1419" s="274"/>
      <c r="C1419" s="275"/>
      <c r="D1419" s="285" t="s">
        <v>144</v>
      </c>
      <c r="E1419" s="285"/>
      <c r="F1419" s="285"/>
      <c r="G1419" s="285"/>
      <c r="H1419" s="285"/>
      <c r="I1419" s="285"/>
      <c r="J1419" s="285"/>
      <c r="K1419" s="285"/>
      <c r="L1419" s="285"/>
      <c r="M1419" s="285"/>
      <c r="N1419" s="286">
        <f>BL1419</f>
        <v>0</v>
      </c>
      <c r="O1419" s="287"/>
      <c r="P1419" s="287"/>
      <c r="Q1419" s="287"/>
      <c r="S1419" s="278"/>
      <c r="U1419" s="279"/>
      <c r="V1419" s="275"/>
      <c r="W1419" s="275"/>
      <c r="X1419" s="280">
        <f>SUM(X1420:X1497)</f>
        <v>115.47971199999998</v>
      </c>
      <c r="Y1419" s="275"/>
      <c r="Z1419" s="280">
        <f>SUM(Z1420:Z1497)</f>
        <v>2.6140652799999997</v>
      </c>
      <c r="AA1419" s="275"/>
      <c r="AB1419" s="281">
        <f>SUM(AB1420:AB1497)</f>
        <v>0.42399999999999999</v>
      </c>
      <c r="AS1419" s="282" t="s">
        <v>86</v>
      </c>
      <c r="AU1419" s="283" t="s">
        <v>73</v>
      </c>
      <c r="AV1419" s="283" t="s">
        <v>81</v>
      </c>
      <c r="AZ1419" s="282" t="s">
        <v>172</v>
      </c>
      <c r="BL1419" s="284">
        <f>SUM(BL1420:BL1497)</f>
        <v>0</v>
      </c>
    </row>
    <row r="1420" spans="2:66" s="112" customFormat="1" ht="31.6" customHeight="1" x14ac:dyDescent="0.35">
      <c r="B1420" s="187"/>
      <c r="C1420" s="288" t="s">
        <v>1286</v>
      </c>
      <c r="D1420" s="288" t="s">
        <v>173</v>
      </c>
      <c r="E1420" s="289" t="s">
        <v>1287</v>
      </c>
      <c r="F1420" s="290" t="s">
        <v>1288</v>
      </c>
      <c r="G1420" s="290"/>
      <c r="H1420" s="290"/>
      <c r="I1420" s="290"/>
      <c r="J1420" s="291" t="s">
        <v>176</v>
      </c>
      <c r="K1420" s="292">
        <v>138.19999999999999</v>
      </c>
      <c r="L1420" s="293"/>
      <c r="M1420" s="293"/>
      <c r="N1420" s="294">
        <f>ROUND(L1420*K1420,2)</f>
        <v>0</v>
      </c>
      <c r="O1420" s="294"/>
      <c r="P1420" s="294"/>
      <c r="Q1420" s="294"/>
      <c r="R1420" s="114" t="s">
        <v>2286</v>
      </c>
      <c r="S1420" s="192"/>
      <c r="U1420" s="295" t="s">
        <v>5</v>
      </c>
      <c r="V1420" s="300" t="s">
        <v>39</v>
      </c>
      <c r="W1420" s="301">
        <v>2.4E-2</v>
      </c>
      <c r="X1420" s="301">
        <f>W1420*K1420</f>
        <v>3.3167999999999997</v>
      </c>
      <c r="Y1420" s="301">
        <v>0</v>
      </c>
      <c r="Z1420" s="301">
        <f>Y1420*K1420</f>
        <v>0</v>
      </c>
      <c r="AA1420" s="301">
        <v>0</v>
      </c>
      <c r="AB1420" s="302">
        <f>AA1420*K1420</f>
        <v>0</v>
      </c>
      <c r="AS1420" s="172" t="s">
        <v>273</v>
      </c>
      <c r="AU1420" s="172" t="s">
        <v>173</v>
      </c>
      <c r="AV1420" s="172" t="s">
        <v>86</v>
      </c>
      <c r="AZ1420" s="172" t="s">
        <v>172</v>
      </c>
      <c r="BF1420" s="299">
        <f>IF(V1420="základní",N1420,0)</f>
        <v>0</v>
      </c>
      <c r="BG1420" s="299">
        <f>IF(V1420="snížená",N1420,0)</f>
        <v>0</v>
      </c>
      <c r="BH1420" s="299">
        <f>IF(V1420="zákl. přenesená",N1420,0)</f>
        <v>0</v>
      </c>
      <c r="BI1420" s="299">
        <f>IF(V1420="sníž. přenesená",N1420,0)</f>
        <v>0</v>
      </c>
      <c r="BJ1420" s="299">
        <f>IF(V1420="nulová",N1420,0)</f>
        <v>0</v>
      </c>
      <c r="BK1420" s="172" t="s">
        <v>81</v>
      </c>
      <c r="BL1420" s="299">
        <f>ROUND(L1420*K1420,2)</f>
        <v>0</v>
      </c>
      <c r="BM1420" s="172" t="s">
        <v>273</v>
      </c>
      <c r="BN1420" s="172" t="s">
        <v>1289</v>
      </c>
    </row>
    <row r="1421" spans="2:66" s="115" customFormat="1" ht="22.6" customHeight="1" x14ac:dyDescent="0.35">
      <c r="B1421" s="303"/>
      <c r="C1421" s="304"/>
      <c r="D1421" s="304"/>
      <c r="E1421" s="305" t="s">
        <v>5</v>
      </c>
      <c r="F1421" s="306" t="s">
        <v>235</v>
      </c>
      <c r="G1421" s="307"/>
      <c r="H1421" s="307"/>
      <c r="I1421" s="307"/>
      <c r="J1421" s="304"/>
      <c r="K1421" s="308" t="s">
        <v>5</v>
      </c>
      <c r="L1421" s="304"/>
      <c r="M1421" s="304"/>
      <c r="N1421" s="304"/>
      <c r="O1421" s="304"/>
      <c r="P1421" s="304"/>
      <c r="Q1421" s="304"/>
      <c r="S1421" s="309"/>
      <c r="U1421" s="310"/>
      <c r="V1421" s="304"/>
      <c r="W1421" s="304"/>
      <c r="X1421" s="304"/>
      <c r="Y1421" s="304"/>
      <c r="Z1421" s="304"/>
      <c r="AA1421" s="304"/>
      <c r="AB1421" s="311"/>
      <c r="AU1421" s="312" t="s">
        <v>180</v>
      </c>
      <c r="AV1421" s="312" t="s">
        <v>86</v>
      </c>
      <c r="AW1421" s="115" t="s">
        <v>81</v>
      </c>
      <c r="AX1421" s="115" t="s">
        <v>31</v>
      </c>
      <c r="AY1421" s="115" t="s">
        <v>74</v>
      </c>
      <c r="AZ1421" s="312" t="s">
        <v>172</v>
      </c>
    </row>
    <row r="1422" spans="2:66" s="115" customFormat="1" ht="22.6" customHeight="1" x14ac:dyDescent="0.35">
      <c r="B1422" s="303"/>
      <c r="C1422" s="304"/>
      <c r="D1422" s="304"/>
      <c r="E1422" s="305" t="s">
        <v>5</v>
      </c>
      <c r="F1422" s="313" t="s">
        <v>858</v>
      </c>
      <c r="G1422" s="314"/>
      <c r="H1422" s="314"/>
      <c r="I1422" s="314"/>
      <c r="J1422" s="304"/>
      <c r="K1422" s="308" t="s">
        <v>5</v>
      </c>
      <c r="L1422" s="304"/>
      <c r="M1422" s="304"/>
      <c r="N1422" s="304"/>
      <c r="O1422" s="304"/>
      <c r="P1422" s="304"/>
      <c r="Q1422" s="304"/>
      <c r="S1422" s="309"/>
      <c r="U1422" s="310"/>
      <c r="V1422" s="304"/>
      <c r="W1422" s="304"/>
      <c r="X1422" s="304"/>
      <c r="Y1422" s="304"/>
      <c r="Z1422" s="304"/>
      <c r="AA1422" s="304"/>
      <c r="AB1422" s="311"/>
      <c r="AU1422" s="312" t="s">
        <v>180</v>
      </c>
      <c r="AV1422" s="312" t="s">
        <v>86</v>
      </c>
      <c r="AW1422" s="115" t="s">
        <v>81</v>
      </c>
      <c r="AX1422" s="115" t="s">
        <v>31</v>
      </c>
      <c r="AY1422" s="115" t="s">
        <v>74</v>
      </c>
      <c r="AZ1422" s="312" t="s">
        <v>172</v>
      </c>
    </row>
    <row r="1423" spans="2:66" s="115" customFormat="1" ht="22.6" customHeight="1" x14ac:dyDescent="0.35">
      <c r="B1423" s="303"/>
      <c r="C1423" s="304"/>
      <c r="D1423" s="304"/>
      <c r="E1423" s="305" t="s">
        <v>5</v>
      </c>
      <c r="F1423" s="313" t="s">
        <v>859</v>
      </c>
      <c r="G1423" s="314"/>
      <c r="H1423" s="314"/>
      <c r="I1423" s="314"/>
      <c r="J1423" s="304"/>
      <c r="K1423" s="308" t="s">
        <v>5</v>
      </c>
      <c r="L1423" s="304"/>
      <c r="M1423" s="304"/>
      <c r="N1423" s="304"/>
      <c r="O1423" s="304"/>
      <c r="P1423" s="304"/>
      <c r="Q1423" s="304"/>
      <c r="S1423" s="309"/>
      <c r="U1423" s="310"/>
      <c r="V1423" s="304"/>
      <c r="W1423" s="304"/>
      <c r="X1423" s="304"/>
      <c r="Y1423" s="304"/>
      <c r="Z1423" s="304"/>
      <c r="AA1423" s="304"/>
      <c r="AB1423" s="311"/>
      <c r="AU1423" s="312" t="s">
        <v>180</v>
      </c>
      <c r="AV1423" s="312" t="s">
        <v>86</v>
      </c>
      <c r="AW1423" s="115" t="s">
        <v>81</v>
      </c>
      <c r="AX1423" s="115" t="s">
        <v>31</v>
      </c>
      <c r="AY1423" s="115" t="s">
        <v>74</v>
      </c>
      <c r="AZ1423" s="312" t="s">
        <v>172</v>
      </c>
    </row>
    <row r="1424" spans="2:66" s="115" customFormat="1" ht="22.6" customHeight="1" x14ac:dyDescent="0.35">
      <c r="B1424" s="303"/>
      <c r="C1424" s="304"/>
      <c r="D1424" s="304"/>
      <c r="E1424" s="305" t="s">
        <v>5</v>
      </c>
      <c r="F1424" s="313" t="s">
        <v>860</v>
      </c>
      <c r="G1424" s="314"/>
      <c r="H1424" s="314"/>
      <c r="I1424" s="314"/>
      <c r="J1424" s="304"/>
      <c r="K1424" s="308" t="s">
        <v>5</v>
      </c>
      <c r="L1424" s="304"/>
      <c r="M1424" s="304"/>
      <c r="N1424" s="304"/>
      <c r="O1424" s="304"/>
      <c r="P1424" s="304"/>
      <c r="Q1424" s="304"/>
      <c r="S1424" s="309"/>
      <c r="U1424" s="310"/>
      <c r="V1424" s="304"/>
      <c r="W1424" s="304"/>
      <c r="X1424" s="304"/>
      <c r="Y1424" s="304"/>
      <c r="Z1424" s="304"/>
      <c r="AA1424" s="304"/>
      <c r="AB1424" s="311"/>
      <c r="AU1424" s="312" t="s">
        <v>180</v>
      </c>
      <c r="AV1424" s="312" t="s">
        <v>86</v>
      </c>
      <c r="AW1424" s="115" t="s">
        <v>81</v>
      </c>
      <c r="AX1424" s="115" t="s">
        <v>31</v>
      </c>
      <c r="AY1424" s="115" t="s">
        <v>74</v>
      </c>
      <c r="AZ1424" s="312" t="s">
        <v>172</v>
      </c>
    </row>
    <row r="1425" spans="2:66" s="116" customFormat="1" ht="22.6" customHeight="1" x14ac:dyDescent="0.35">
      <c r="B1425" s="315"/>
      <c r="C1425" s="316"/>
      <c r="D1425" s="316"/>
      <c r="E1425" s="317" t="s">
        <v>5</v>
      </c>
      <c r="F1425" s="318" t="s">
        <v>904</v>
      </c>
      <c r="G1425" s="319"/>
      <c r="H1425" s="319"/>
      <c r="I1425" s="319"/>
      <c r="J1425" s="316"/>
      <c r="K1425" s="320">
        <v>106</v>
      </c>
      <c r="L1425" s="316"/>
      <c r="M1425" s="316"/>
      <c r="N1425" s="316"/>
      <c r="O1425" s="316"/>
      <c r="P1425" s="316"/>
      <c r="Q1425" s="316"/>
      <c r="S1425" s="321"/>
      <c r="U1425" s="322"/>
      <c r="V1425" s="316"/>
      <c r="W1425" s="316"/>
      <c r="X1425" s="316"/>
      <c r="Y1425" s="316"/>
      <c r="Z1425" s="316"/>
      <c r="AA1425" s="316"/>
      <c r="AB1425" s="323"/>
      <c r="AU1425" s="324" t="s">
        <v>180</v>
      </c>
      <c r="AV1425" s="324" t="s">
        <v>86</v>
      </c>
      <c r="AW1425" s="116" t="s">
        <v>86</v>
      </c>
      <c r="AX1425" s="116" t="s">
        <v>31</v>
      </c>
      <c r="AY1425" s="116" t="s">
        <v>74</v>
      </c>
      <c r="AZ1425" s="324" t="s">
        <v>172</v>
      </c>
    </row>
    <row r="1426" spans="2:66" s="116" customFormat="1" ht="22.6" customHeight="1" x14ac:dyDescent="0.35">
      <c r="B1426" s="315"/>
      <c r="C1426" s="316"/>
      <c r="D1426" s="316"/>
      <c r="E1426" s="317" t="s">
        <v>5</v>
      </c>
      <c r="F1426" s="318" t="s">
        <v>1290</v>
      </c>
      <c r="G1426" s="319"/>
      <c r="H1426" s="319"/>
      <c r="I1426" s="319"/>
      <c r="J1426" s="316"/>
      <c r="K1426" s="320">
        <v>32.200000000000003</v>
      </c>
      <c r="L1426" s="316"/>
      <c r="M1426" s="316"/>
      <c r="N1426" s="316"/>
      <c r="O1426" s="316"/>
      <c r="P1426" s="316"/>
      <c r="Q1426" s="316"/>
      <c r="S1426" s="321"/>
      <c r="U1426" s="322"/>
      <c r="V1426" s="316"/>
      <c r="W1426" s="316"/>
      <c r="X1426" s="316"/>
      <c r="Y1426" s="316"/>
      <c r="Z1426" s="316"/>
      <c r="AA1426" s="316"/>
      <c r="AB1426" s="323"/>
      <c r="AU1426" s="324" t="s">
        <v>180</v>
      </c>
      <c r="AV1426" s="324" t="s">
        <v>86</v>
      </c>
      <c r="AW1426" s="116" t="s">
        <v>86</v>
      </c>
      <c r="AX1426" s="116" t="s">
        <v>31</v>
      </c>
      <c r="AY1426" s="116" t="s">
        <v>74</v>
      </c>
      <c r="AZ1426" s="324" t="s">
        <v>172</v>
      </c>
    </row>
    <row r="1427" spans="2:66" s="117" customFormat="1" ht="22.6" customHeight="1" x14ac:dyDescent="0.35">
      <c r="B1427" s="325"/>
      <c r="C1427" s="326"/>
      <c r="D1427" s="326"/>
      <c r="E1427" s="327" t="s">
        <v>5</v>
      </c>
      <c r="F1427" s="328" t="s">
        <v>189</v>
      </c>
      <c r="G1427" s="329"/>
      <c r="H1427" s="329"/>
      <c r="I1427" s="329"/>
      <c r="J1427" s="326"/>
      <c r="K1427" s="330">
        <v>138.19999999999999</v>
      </c>
      <c r="L1427" s="326"/>
      <c r="M1427" s="326"/>
      <c r="N1427" s="326"/>
      <c r="O1427" s="326"/>
      <c r="P1427" s="326"/>
      <c r="Q1427" s="326"/>
      <c r="S1427" s="331"/>
      <c r="U1427" s="332"/>
      <c r="V1427" s="326"/>
      <c r="W1427" s="326"/>
      <c r="X1427" s="326"/>
      <c r="Y1427" s="326"/>
      <c r="Z1427" s="326"/>
      <c r="AA1427" s="326"/>
      <c r="AB1427" s="333"/>
      <c r="AU1427" s="334" t="s">
        <v>180</v>
      </c>
      <c r="AV1427" s="334" t="s">
        <v>86</v>
      </c>
      <c r="AW1427" s="117" t="s">
        <v>177</v>
      </c>
      <c r="AX1427" s="117" t="s">
        <v>31</v>
      </c>
      <c r="AY1427" s="117" t="s">
        <v>81</v>
      </c>
      <c r="AZ1427" s="334" t="s">
        <v>172</v>
      </c>
    </row>
    <row r="1428" spans="2:66" s="112" customFormat="1" ht="22.6" customHeight="1" x14ac:dyDescent="0.35">
      <c r="B1428" s="187"/>
      <c r="C1428" s="337" t="s">
        <v>1291</v>
      </c>
      <c r="D1428" s="337" t="s">
        <v>238</v>
      </c>
      <c r="E1428" s="338" t="s">
        <v>1292</v>
      </c>
      <c r="F1428" s="339" t="s">
        <v>1293</v>
      </c>
      <c r="G1428" s="339"/>
      <c r="H1428" s="339"/>
      <c r="I1428" s="339"/>
      <c r="J1428" s="340" t="s">
        <v>227</v>
      </c>
      <c r="K1428" s="341">
        <v>0.43099999999999999</v>
      </c>
      <c r="L1428" s="342"/>
      <c r="M1428" s="342"/>
      <c r="N1428" s="343">
        <f>ROUND(L1428*K1428,2)</f>
        <v>0</v>
      </c>
      <c r="O1428" s="294"/>
      <c r="P1428" s="294"/>
      <c r="Q1428" s="294"/>
      <c r="R1428" s="118" t="s">
        <v>2286</v>
      </c>
      <c r="S1428" s="192"/>
      <c r="U1428" s="295" t="s">
        <v>5</v>
      </c>
      <c r="V1428" s="300" t="s">
        <v>39</v>
      </c>
      <c r="W1428" s="301">
        <v>0</v>
      </c>
      <c r="X1428" s="301">
        <f>W1428*K1428</f>
        <v>0</v>
      </c>
      <c r="Y1428" s="301">
        <v>1</v>
      </c>
      <c r="Z1428" s="301">
        <f>Y1428*K1428</f>
        <v>0.43099999999999999</v>
      </c>
      <c r="AA1428" s="301">
        <v>0</v>
      </c>
      <c r="AB1428" s="302">
        <f>AA1428*K1428</f>
        <v>0</v>
      </c>
      <c r="AS1428" s="172" t="s">
        <v>375</v>
      </c>
      <c r="AU1428" s="172" t="s">
        <v>238</v>
      </c>
      <c r="AV1428" s="172" t="s">
        <v>86</v>
      </c>
      <c r="AZ1428" s="172" t="s">
        <v>172</v>
      </c>
      <c r="BF1428" s="299">
        <f>IF(V1428="základní",N1428,0)</f>
        <v>0</v>
      </c>
      <c r="BG1428" s="299">
        <f>IF(V1428="snížená",N1428,0)</f>
        <v>0</v>
      </c>
      <c r="BH1428" s="299">
        <f>IF(V1428="zákl. přenesená",N1428,0)</f>
        <v>0</v>
      </c>
      <c r="BI1428" s="299">
        <f>IF(V1428="sníž. přenesená",N1428,0)</f>
        <v>0</v>
      </c>
      <c r="BJ1428" s="299">
        <f>IF(V1428="nulová",N1428,0)</f>
        <v>0</v>
      </c>
      <c r="BK1428" s="172" t="s">
        <v>81</v>
      </c>
      <c r="BL1428" s="299">
        <f>ROUND(L1428*K1428,2)</f>
        <v>0</v>
      </c>
      <c r="BM1428" s="172" t="s">
        <v>273</v>
      </c>
      <c r="BN1428" s="172" t="s">
        <v>1294</v>
      </c>
    </row>
    <row r="1429" spans="2:66" s="112" customFormat="1" ht="29.95" customHeight="1" x14ac:dyDescent="0.35">
      <c r="B1429" s="187"/>
      <c r="C1429" s="188"/>
      <c r="D1429" s="188"/>
      <c r="E1429" s="188"/>
      <c r="F1429" s="354" t="s">
        <v>1295</v>
      </c>
      <c r="G1429" s="355"/>
      <c r="H1429" s="355"/>
      <c r="I1429" s="355"/>
      <c r="J1429" s="188"/>
      <c r="K1429" s="188"/>
      <c r="L1429" s="188"/>
      <c r="M1429" s="188"/>
      <c r="N1429" s="188"/>
      <c r="O1429" s="188"/>
      <c r="P1429" s="188"/>
      <c r="Q1429" s="188"/>
      <c r="S1429" s="192"/>
      <c r="U1429" s="356"/>
      <c r="V1429" s="188"/>
      <c r="W1429" s="188"/>
      <c r="X1429" s="188"/>
      <c r="Y1429" s="188"/>
      <c r="Z1429" s="188"/>
      <c r="AA1429" s="188"/>
      <c r="AB1429" s="357"/>
      <c r="AU1429" s="172" t="s">
        <v>326</v>
      </c>
      <c r="AV1429" s="172" t="s">
        <v>86</v>
      </c>
    </row>
    <row r="1430" spans="2:66" s="116" customFormat="1" ht="22.6" customHeight="1" x14ac:dyDescent="0.35">
      <c r="B1430" s="315"/>
      <c r="C1430" s="316"/>
      <c r="D1430" s="316"/>
      <c r="E1430" s="317" t="s">
        <v>5</v>
      </c>
      <c r="F1430" s="318" t="s">
        <v>1296</v>
      </c>
      <c r="G1430" s="319"/>
      <c r="H1430" s="319"/>
      <c r="I1430" s="319"/>
      <c r="J1430" s="316"/>
      <c r="K1430" s="320">
        <v>0.318</v>
      </c>
      <c r="L1430" s="316"/>
      <c r="M1430" s="316"/>
      <c r="N1430" s="316"/>
      <c r="O1430" s="316"/>
      <c r="P1430" s="316"/>
      <c r="Q1430" s="316"/>
      <c r="S1430" s="321"/>
      <c r="U1430" s="322"/>
      <c r="V1430" s="316"/>
      <c r="W1430" s="316"/>
      <c r="X1430" s="316"/>
      <c r="Y1430" s="316"/>
      <c r="Z1430" s="316"/>
      <c r="AA1430" s="316"/>
      <c r="AB1430" s="323"/>
      <c r="AU1430" s="324" t="s">
        <v>180</v>
      </c>
      <c r="AV1430" s="324" t="s">
        <v>86</v>
      </c>
      <c r="AW1430" s="116" t="s">
        <v>86</v>
      </c>
      <c r="AX1430" s="116" t="s">
        <v>31</v>
      </c>
      <c r="AY1430" s="116" t="s">
        <v>74</v>
      </c>
      <c r="AZ1430" s="324" t="s">
        <v>172</v>
      </c>
    </row>
    <row r="1431" spans="2:66" s="116" customFormat="1" ht="22.6" customHeight="1" x14ac:dyDescent="0.35">
      <c r="B1431" s="315"/>
      <c r="C1431" s="316"/>
      <c r="D1431" s="316"/>
      <c r="E1431" s="317" t="s">
        <v>5</v>
      </c>
      <c r="F1431" s="318" t="s">
        <v>1297</v>
      </c>
      <c r="G1431" s="319"/>
      <c r="H1431" s="319"/>
      <c r="I1431" s="319"/>
      <c r="J1431" s="316"/>
      <c r="K1431" s="320">
        <v>0.113</v>
      </c>
      <c r="L1431" s="316"/>
      <c r="M1431" s="316"/>
      <c r="N1431" s="316"/>
      <c r="O1431" s="316"/>
      <c r="P1431" s="316"/>
      <c r="Q1431" s="316"/>
      <c r="S1431" s="321"/>
      <c r="U1431" s="322"/>
      <c r="V1431" s="316"/>
      <c r="W1431" s="316"/>
      <c r="X1431" s="316"/>
      <c r="Y1431" s="316"/>
      <c r="Z1431" s="316"/>
      <c r="AA1431" s="316"/>
      <c r="AB1431" s="323"/>
      <c r="AU1431" s="324" t="s">
        <v>180</v>
      </c>
      <c r="AV1431" s="324" t="s">
        <v>86</v>
      </c>
      <c r="AW1431" s="116" t="s">
        <v>86</v>
      </c>
      <c r="AX1431" s="116" t="s">
        <v>31</v>
      </c>
      <c r="AY1431" s="116" t="s">
        <v>74</v>
      </c>
      <c r="AZ1431" s="324" t="s">
        <v>172</v>
      </c>
    </row>
    <row r="1432" spans="2:66" s="117" customFormat="1" ht="22.6" customHeight="1" x14ac:dyDescent="0.35">
      <c r="B1432" s="325"/>
      <c r="C1432" s="326"/>
      <c r="D1432" s="326"/>
      <c r="E1432" s="327" t="s">
        <v>5</v>
      </c>
      <c r="F1432" s="328" t="s">
        <v>189</v>
      </c>
      <c r="G1432" s="329"/>
      <c r="H1432" s="329"/>
      <c r="I1432" s="329"/>
      <c r="J1432" s="326"/>
      <c r="K1432" s="330">
        <v>0.43099999999999999</v>
      </c>
      <c r="L1432" s="326"/>
      <c r="M1432" s="326"/>
      <c r="N1432" s="326"/>
      <c r="O1432" s="326"/>
      <c r="P1432" s="326"/>
      <c r="Q1432" s="326"/>
      <c r="S1432" s="331"/>
      <c r="U1432" s="332"/>
      <c r="V1432" s="326"/>
      <c r="W1432" s="326"/>
      <c r="X1432" s="326"/>
      <c r="Y1432" s="326"/>
      <c r="Z1432" s="326"/>
      <c r="AA1432" s="326"/>
      <c r="AB1432" s="333"/>
      <c r="AU1432" s="334" t="s">
        <v>180</v>
      </c>
      <c r="AV1432" s="334" t="s">
        <v>86</v>
      </c>
      <c r="AW1432" s="117" t="s">
        <v>177</v>
      </c>
      <c r="AX1432" s="117" t="s">
        <v>31</v>
      </c>
      <c r="AY1432" s="117" t="s">
        <v>81</v>
      </c>
      <c r="AZ1432" s="334" t="s">
        <v>172</v>
      </c>
    </row>
    <row r="1433" spans="2:66" s="112" customFormat="1" ht="22.6" customHeight="1" x14ac:dyDescent="0.35">
      <c r="B1433" s="187"/>
      <c r="C1433" s="288" t="s">
        <v>1298</v>
      </c>
      <c r="D1433" s="288" t="s">
        <v>173</v>
      </c>
      <c r="E1433" s="289" t="s">
        <v>1299</v>
      </c>
      <c r="F1433" s="290" t="s">
        <v>1300</v>
      </c>
      <c r="G1433" s="290"/>
      <c r="H1433" s="290"/>
      <c r="I1433" s="290"/>
      <c r="J1433" s="291" t="s">
        <v>176</v>
      </c>
      <c r="K1433" s="292">
        <v>330.52300000000002</v>
      </c>
      <c r="L1433" s="293"/>
      <c r="M1433" s="293"/>
      <c r="N1433" s="294">
        <f>ROUND(L1433*K1433,2)</f>
        <v>0</v>
      </c>
      <c r="O1433" s="294"/>
      <c r="P1433" s="294"/>
      <c r="Q1433" s="294"/>
      <c r="R1433" s="114" t="s">
        <v>5</v>
      </c>
      <c r="S1433" s="192"/>
      <c r="U1433" s="295" t="s">
        <v>5</v>
      </c>
      <c r="V1433" s="300" t="s">
        <v>39</v>
      </c>
      <c r="W1433" s="301">
        <v>0.19</v>
      </c>
      <c r="X1433" s="301">
        <f>W1433*K1433</f>
        <v>62.799370000000003</v>
      </c>
      <c r="Y1433" s="301">
        <v>4.0000000000000001E-3</v>
      </c>
      <c r="Z1433" s="301">
        <f>Y1433*K1433</f>
        <v>1.322092</v>
      </c>
      <c r="AA1433" s="301">
        <v>0</v>
      </c>
      <c r="AB1433" s="302">
        <f>AA1433*K1433</f>
        <v>0</v>
      </c>
      <c r="AS1433" s="172" t="s">
        <v>273</v>
      </c>
      <c r="AU1433" s="172" t="s">
        <v>173</v>
      </c>
      <c r="AV1433" s="172" t="s">
        <v>86</v>
      </c>
      <c r="AZ1433" s="172" t="s">
        <v>172</v>
      </c>
      <c r="BF1433" s="299">
        <f>IF(V1433="základní",N1433,0)</f>
        <v>0</v>
      </c>
      <c r="BG1433" s="299">
        <f>IF(V1433="snížená",N1433,0)</f>
        <v>0</v>
      </c>
      <c r="BH1433" s="299">
        <f>IF(V1433="zákl. přenesená",N1433,0)</f>
        <v>0</v>
      </c>
      <c r="BI1433" s="299">
        <f>IF(V1433="sníž. přenesená",N1433,0)</f>
        <v>0</v>
      </c>
      <c r="BJ1433" s="299">
        <f>IF(V1433="nulová",N1433,0)</f>
        <v>0</v>
      </c>
      <c r="BK1433" s="172" t="s">
        <v>81</v>
      </c>
      <c r="BL1433" s="299">
        <f>ROUND(L1433*K1433,2)</f>
        <v>0</v>
      </c>
      <c r="BM1433" s="172" t="s">
        <v>273</v>
      </c>
      <c r="BN1433" s="172" t="s">
        <v>1301</v>
      </c>
    </row>
    <row r="1434" spans="2:66" s="116" customFormat="1" ht="22.6" customHeight="1" x14ac:dyDescent="0.35">
      <c r="B1434" s="315"/>
      <c r="C1434" s="316"/>
      <c r="D1434" s="316"/>
      <c r="E1434" s="317" t="s">
        <v>5</v>
      </c>
      <c r="F1434" s="335" t="s">
        <v>1302</v>
      </c>
      <c r="G1434" s="336"/>
      <c r="H1434" s="336"/>
      <c r="I1434" s="336"/>
      <c r="J1434" s="316"/>
      <c r="K1434" s="320">
        <v>53.6</v>
      </c>
      <c r="L1434" s="316"/>
      <c r="M1434" s="316"/>
      <c r="N1434" s="316"/>
      <c r="O1434" s="316"/>
      <c r="P1434" s="316"/>
      <c r="Q1434" s="316"/>
      <c r="S1434" s="321"/>
      <c r="U1434" s="322"/>
      <c r="V1434" s="316"/>
      <c r="W1434" s="316"/>
      <c r="X1434" s="316"/>
      <c r="Y1434" s="316"/>
      <c r="Z1434" s="316"/>
      <c r="AA1434" s="316"/>
      <c r="AB1434" s="323"/>
      <c r="AU1434" s="324" t="s">
        <v>180</v>
      </c>
      <c r="AV1434" s="324" t="s">
        <v>86</v>
      </c>
      <c r="AW1434" s="116" t="s">
        <v>86</v>
      </c>
      <c r="AX1434" s="116" t="s">
        <v>31</v>
      </c>
      <c r="AY1434" s="116" t="s">
        <v>74</v>
      </c>
      <c r="AZ1434" s="324" t="s">
        <v>172</v>
      </c>
    </row>
    <row r="1435" spans="2:66" s="115" customFormat="1" ht="22.6" customHeight="1" x14ac:dyDescent="0.35">
      <c r="B1435" s="303"/>
      <c r="C1435" s="304"/>
      <c r="D1435" s="304"/>
      <c r="E1435" s="305" t="s">
        <v>5</v>
      </c>
      <c r="F1435" s="313" t="s">
        <v>1303</v>
      </c>
      <c r="G1435" s="314"/>
      <c r="H1435" s="314"/>
      <c r="I1435" s="314"/>
      <c r="J1435" s="304"/>
      <c r="K1435" s="308" t="s">
        <v>5</v>
      </c>
      <c r="L1435" s="304"/>
      <c r="M1435" s="304"/>
      <c r="N1435" s="304"/>
      <c r="O1435" s="304"/>
      <c r="P1435" s="304"/>
      <c r="Q1435" s="304"/>
      <c r="S1435" s="309"/>
      <c r="U1435" s="310"/>
      <c r="V1435" s="304"/>
      <c r="W1435" s="304"/>
      <c r="X1435" s="304"/>
      <c r="Y1435" s="304"/>
      <c r="Z1435" s="304"/>
      <c r="AA1435" s="304"/>
      <c r="AB1435" s="311"/>
      <c r="AU1435" s="312" t="s">
        <v>180</v>
      </c>
      <c r="AV1435" s="312" t="s">
        <v>86</v>
      </c>
      <c r="AW1435" s="115" t="s">
        <v>81</v>
      </c>
      <c r="AX1435" s="115" t="s">
        <v>31</v>
      </c>
      <c r="AY1435" s="115" t="s">
        <v>74</v>
      </c>
      <c r="AZ1435" s="312" t="s">
        <v>172</v>
      </c>
    </row>
    <row r="1436" spans="2:66" s="116" customFormat="1" ht="22.6" customHeight="1" x14ac:dyDescent="0.35">
      <c r="B1436" s="315"/>
      <c r="C1436" s="316"/>
      <c r="D1436" s="316"/>
      <c r="E1436" s="317" t="s">
        <v>5</v>
      </c>
      <c r="F1436" s="318" t="s">
        <v>1304</v>
      </c>
      <c r="G1436" s="319"/>
      <c r="H1436" s="319"/>
      <c r="I1436" s="319"/>
      <c r="J1436" s="316"/>
      <c r="K1436" s="320">
        <v>1.5409999999999999</v>
      </c>
      <c r="L1436" s="316"/>
      <c r="M1436" s="316"/>
      <c r="N1436" s="316"/>
      <c r="O1436" s="316"/>
      <c r="P1436" s="316"/>
      <c r="Q1436" s="316"/>
      <c r="S1436" s="321"/>
      <c r="U1436" s="322"/>
      <c r="V1436" s="316"/>
      <c r="W1436" s="316"/>
      <c r="X1436" s="316"/>
      <c r="Y1436" s="316"/>
      <c r="Z1436" s="316"/>
      <c r="AA1436" s="316"/>
      <c r="AB1436" s="323"/>
      <c r="AU1436" s="324" t="s">
        <v>180</v>
      </c>
      <c r="AV1436" s="324" t="s">
        <v>86</v>
      </c>
      <c r="AW1436" s="116" t="s">
        <v>86</v>
      </c>
      <c r="AX1436" s="116" t="s">
        <v>31</v>
      </c>
      <c r="AY1436" s="116" t="s">
        <v>74</v>
      </c>
      <c r="AZ1436" s="324" t="s">
        <v>172</v>
      </c>
    </row>
    <row r="1437" spans="2:66" s="116" customFormat="1" ht="22.6" customHeight="1" x14ac:dyDescent="0.35">
      <c r="B1437" s="315"/>
      <c r="C1437" s="316"/>
      <c r="D1437" s="316"/>
      <c r="E1437" s="317" t="s">
        <v>5</v>
      </c>
      <c r="F1437" s="318" t="s">
        <v>1305</v>
      </c>
      <c r="G1437" s="319"/>
      <c r="H1437" s="319"/>
      <c r="I1437" s="319"/>
      <c r="J1437" s="316"/>
      <c r="K1437" s="320">
        <v>1.365</v>
      </c>
      <c r="L1437" s="316"/>
      <c r="M1437" s="316"/>
      <c r="N1437" s="316"/>
      <c r="O1437" s="316"/>
      <c r="P1437" s="316"/>
      <c r="Q1437" s="316"/>
      <c r="S1437" s="321"/>
      <c r="U1437" s="322"/>
      <c r="V1437" s="316"/>
      <c r="W1437" s="316"/>
      <c r="X1437" s="316"/>
      <c r="Y1437" s="316"/>
      <c r="Z1437" s="316"/>
      <c r="AA1437" s="316"/>
      <c r="AB1437" s="323"/>
      <c r="AU1437" s="324" t="s">
        <v>180</v>
      </c>
      <c r="AV1437" s="324" t="s">
        <v>86</v>
      </c>
      <c r="AW1437" s="116" t="s">
        <v>86</v>
      </c>
      <c r="AX1437" s="116" t="s">
        <v>31</v>
      </c>
      <c r="AY1437" s="116" t="s">
        <v>74</v>
      </c>
      <c r="AZ1437" s="324" t="s">
        <v>172</v>
      </c>
    </row>
    <row r="1438" spans="2:66" s="116" customFormat="1" ht="22.6" customHeight="1" x14ac:dyDescent="0.35">
      <c r="B1438" s="315"/>
      <c r="C1438" s="316"/>
      <c r="D1438" s="316"/>
      <c r="E1438" s="317" t="s">
        <v>5</v>
      </c>
      <c r="F1438" s="318" t="s">
        <v>1306</v>
      </c>
      <c r="G1438" s="319"/>
      <c r="H1438" s="319"/>
      <c r="I1438" s="319"/>
      <c r="J1438" s="316"/>
      <c r="K1438" s="320">
        <v>0.79500000000000004</v>
      </c>
      <c r="L1438" s="316"/>
      <c r="M1438" s="316"/>
      <c r="N1438" s="316"/>
      <c r="O1438" s="316"/>
      <c r="P1438" s="316"/>
      <c r="Q1438" s="316"/>
      <c r="S1438" s="321"/>
      <c r="U1438" s="322"/>
      <c r="V1438" s="316"/>
      <c r="W1438" s="316"/>
      <c r="X1438" s="316"/>
      <c r="Y1438" s="316"/>
      <c r="Z1438" s="316"/>
      <c r="AA1438" s="316"/>
      <c r="AB1438" s="323"/>
      <c r="AU1438" s="324" t="s">
        <v>180</v>
      </c>
      <c r="AV1438" s="324" t="s">
        <v>86</v>
      </c>
      <c r="AW1438" s="116" t="s">
        <v>86</v>
      </c>
      <c r="AX1438" s="116" t="s">
        <v>31</v>
      </c>
      <c r="AY1438" s="116" t="s">
        <v>74</v>
      </c>
      <c r="AZ1438" s="324" t="s">
        <v>172</v>
      </c>
    </row>
    <row r="1439" spans="2:66" s="116" customFormat="1" ht="22.6" customHeight="1" x14ac:dyDescent="0.35">
      <c r="B1439" s="315"/>
      <c r="C1439" s="316"/>
      <c r="D1439" s="316"/>
      <c r="E1439" s="317" t="s">
        <v>5</v>
      </c>
      <c r="F1439" s="318" t="s">
        <v>1307</v>
      </c>
      <c r="G1439" s="319"/>
      <c r="H1439" s="319"/>
      <c r="I1439" s="319"/>
      <c r="J1439" s="316"/>
      <c r="K1439" s="320">
        <v>0.67500000000000004</v>
      </c>
      <c r="L1439" s="316"/>
      <c r="M1439" s="316"/>
      <c r="N1439" s="316"/>
      <c r="O1439" s="316"/>
      <c r="P1439" s="316"/>
      <c r="Q1439" s="316"/>
      <c r="S1439" s="321"/>
      <c r="U1439" s="322"/>
      <c r="V1439" s="316"/>
      <c r="W1439" s="316"/>
      <c r="X1439" s="316"/>
      <c r="Y1439" s="316"/>
      <c r="Z1439" s="316"/>
      <c r="AA1439" s="316"/>
      <c r="AB1439" s="323"/>
      <c r="AU1439" s="324" t="s">
        <v>180</v>
      </c>
      <c r="AV1439" s="324" t="s">
        <v>86</v>
      </c>
      <c r="AW1439" s="116" t="s">
        <v>86</v>
      </c>
      <c r="AX1439" s="116" t="s">
        <v>31</v>
      </c>
      <c r="AY1439" s="116" t="s">
        <v>74</v>
      </c>
      <c r="AZ1439" s="324" t="s">
        <v>172</v>
      </c>
    </row>
    <row r="1440" spans="2:66" s="116" customFormat="1" ht="22.6" customHeight="1" x14ac:dyDescent="0.35">
      <c r="B1440" s="315"/>
      <c r="C1440" s="316"/>
      <c r="D1440" s="316"/>
      <c r="E1440" s="317" t="s">
        <v>5</v>
      </c>
      <c r="F1440" s="318" t="s">
        <v>1308</v>
      </c>
      <c r="G1440" s="319"/>
      <c r="H1440" s="319"/>
      <c r="I1440" s="319"/>
      <c r="J1440" s="316"/>
      <c r="K1440" s="320">
        <v>0.76500000000000001</v>
      </c>
      <c r="L1440" s="316"/>
      <c r="M1440" s="316"/>
      <c r="N1440" s="316"/>
      <c r="O1440" s="316"/>
      <c r="P1440" s="316"/>
      <c r="Q1440" s="316"/>
      <c r="S1440" s="321"/>
      <c r="U1440" s="322"/>
      <c r="V1440" s="316"/>
      <c r="W1440" s="316"/>
      <c r="X1440" s="316"/>
      <c r="Y1440" s="316"/>
      <c r="Z1440" s="316"/>
      <c r="AA1440" s="316"/>
      <c r="AB1440" s="323"/>
      <c r="AU1440" s="324" t="s">
        <v>180</v>
      </c>
      <c r="AV1440" s="324" t="s">
        <v>86</v>
      </c>
      <c r="AW1440" s="116" t="s">
        <v>86</v>
      </c>
      <c r="AX1440" s="116" t="s">
        <v>31</v>
      </c>
      <c r="AY1440" s="116" t="s">
        <v>74</v>
      </c>
      <c r="AZ1440" s="324" t="s">
        <v>172</v>
      </c>
    </row>
    <row r="1441" spans="2:52" s="116" customFormat="1" ht="22.6" customHeight="1" x14ac:dyDescent="0.35">
      <c r="B1441" s="315"/>
      <c r="C1441" s="316"/>
      <c r="D1441" s="316"/>
      <c r="E1441" s="317" t="s">
        <v>5</v>
      </c>
      <c r="F1441" s="318" t="s">
        <v>1309</v>
      </c>
      <c r="G1441" s="319"/>
      <c r="H1441" s="319"/>
      <c r="I1441" s="319"/>
      <c r="J1441" s="316"/>
      <c r="K1441" s="320">
        <v>0.67500000000000004</v>
      </c>
      <c r="L1441" s="316"/>
      <c r="M1441" s="316"/>
      <c r="N1441" s="316"/>
      <c r="O1441" s="316"/>
      <c r="P1441" s="316"/>
      <c r="Q1441" s="316"/>
      <c r="S1441" s="321"/>
      <c r="U1441" s="322"/>
      <c r="V1441" s="316"/>
      <c r="W1441" s="316"/>
      <c r="X1441" s="316"/>
      <c r="Y1441" s="316"/>
      <c r="Z1441" s="316"/>
      <c r="AA1441" s="316"/>
      <c r="AB1441" s="323"/>
      <c r="AU1441" s="324" t="s">
        <v>180</v>
      </c>
      <c r="AV1441" s="324" t="s">
        <v>86</v>
      </c>
      <c r="AW1441" s="116" t="s">
        <v>86</v>
      </c>
      <c r="AX1441" s="116" t="s">
        <v>31</v>
      </c>
      <c r="AY1441" s="116" t="s">
        <v>74</v>
      </c>
      <c r="AZ1441" s="324" t="s">
        <v>172</v>
      </c>
    </row>
    <row r="1442" spans="2:52" s="116" customFormat="1" ht="22.6" customHeight="1" x14ac:dyDescent="0.35">
      <c r="B1442" s="315"/>
      <c r="C1442" s="316"/>
      <c r="D1442" s="316"/>
      <c r="E1442" s="317" t="s">
        <v>5</v>
      </c>
      <c r="F1442" s="318" t="s">
        <v>1310</v>
      </c>
      <c r="G1442" s="319"/>
      <c r="H1442" s="319"/>
      <c r="I1442" s="319"/>
      <c r="J1442" s="316"/>
      <c r="K1442" s="320">
        <v>0.72</v>
      </c>
      <c r="L1442" s="316"/>
      <c r="M1442" s="316"/>
      <c r="N1442" s="316"/>
      <c r="O1442" s="316"/>
      <c r="P1442" s="316"/>
      <c r="Q1442" s="316"/>
      <c r="S1442" s="321"/>
      <c r="U1442" s="322"/>
      <c r="V1442" s="316"/>
      <c r="W1442" s="316"/>
      <c r="X1442" s="316"/>
      <c r="Y1442" s="316"/>
      <c r="Z1442" s="316"/>
      <c r="AA1442" s="316"/>
      <c r="AB1442" s="323"/>
      <c r="AU1442" s="324" t="s">
        <v>180</v>
      </c>
      <c r="AV1442" s="324" t="s">
        <v>86</v>
      </c>
      <c r="AW1442" s="116" t="s">
        <v>86</v>
      </c>
      <c r="AX1442" s="116" t="s">
        <v>31</v>
      </c>
      <c r="AY1442" s="116" t="s">
        <v>74</v>
      </c>
      <c r="AZ1442" s="324" t="s">
        <v>172</v>
      </c>
    </row>
    <row r="1443" spans="2:52" s="116" customFormat="1" ht="22.6" customHeight="1" x14ac:dyDescent="0.35">
      <c r="B1443" s="315"/>
      <c r="C1443" s="316"/>
      <c r="D1443" s="316"/>
      <c r="E1443" s="317" t="s">
        <v>5</v>
      </c>
      <c r="F1443" s="318" t="s">
        <v>1311</v>
      </c>
      <c r="G1443" s="319"/>
      <c r="H1443" s="319"/>
      <c r="I1443" s="319"/>
      <c r="J1443" s="316"/>
      <c r="K1443" s="320">
        <v>1.4339999999999999</v>
      </c>
      <c r="L1443" s="316"/>
      <c r="M1443" s="316"/>
      <c r="N1443" s="316"/>
      <c r="O1443" s="316"/>
      <c r="P1443" s="316"/>
      <c r="Q1443" s="316"/>
      <c r="S1443" s="321"/>
      <c r="U1443" s="322"/>
      <c r="V1443" s="316"/>
      <c r="W1443" s="316"/>
      <c r="X1443" s="316"/>
      <c r="Y1443" s="316"/>
      <c r="Z1443" s="316"/>
      <c r="AA1443" s="316"/>
      <c r="AB1443" s="323"/>
      <c r="AU1443" s="324" t="s">
        <v>180</v>
      </c>
      <c r="AV1443" s="324" t="s">
        <v>86</v>
      </c>
      <c r="AW1443" s="116" t="s">
        <v>86</v>
      </c>
      <c r="AX1443" s="116" t="s">
        <v>31</v>
      </c>
      <c r="AY1443" s="116" t="s">
        <v>74</v>
      </c>
      <c r="AZ1443" s="324" t="s">
        <v>172</v>
      </c>
    </row>
    <row r="1444" spans="2:52" s="116" customFormat="1" ht="22.6" customHeight="1" x14ac:dyDescent="0.35">
      <c r="B1444" s="315"/>
      <c r="C1444" s="316"/>
      <c r="D1444" s="316"/>
      <c r="E1444" s="317" t="s">
        <v>5</v>
      </c>
      <c r="F1444" s="318" t="s">
        <v>1312</v>
      </c>
      <c r="G1444" s="319"/>
      <c r="H1444" s="319"/>
      <c r="I1444" s="319"/>
      <c r="J1444" s="316"/>
      <c r="K1444" s="320">
        <v>1.7430000000000001</v>
      </c>
      <c r="L1444" s="316"/>
      <c r="M1444" s="316"/>
      <c r="N1444" s="316"/>
      <c r="O1444" s="316"/>
      <c r="P1444" s="316"/>
      <c r="Q1444" s="316"/>
      <c r="S1444" s="321"/>
      <c r="U1444" s="322"/>
      <c r="V1444" s="316"/>
      <c r="W1444" s="316"/>
      <c r="X1444" s="316"/>
      <c r="Y1444" s="316"/>
      <c r="Z1444" s="316"/>
      <c r="AA1444" s="316"/>
      <c r="AB1444" s="323"/>
      <c r="AU1444" s="324" t="s">
        <v>180</v>
      </c>
      <c r="AV1444" s="324" t="s">
        <v>86</v>
      </c>
      <c r="AW1444" s="116" t="s">
        <v>86</v>
      </c>
      <c r="AX1444" s="116" t="s">
        <v>31</v>
      </c>
      <c r="AY1444" s="116" t="s">
        <v>74</v>
      </c>
      <c r="AZ1444" s="324" t="s">
        <v>172</v>
      </c>
    </row>
    <row r="1445" spans="2:52" s="119" customFormat="1" ht="22.6" customHeight="1" x14ac:dyDescent="0.35">
      <c r="B1445" s="344"/>
      <c r="C1445" s="345"/>
      <c r="D1445" s="345"/>
      <c r="E1445" s="346" t="s">
        <v>5</v>
      </c>
      <c r="F1445" s="347" t="s">
        <v>250</v>
      </c>
      <c r="G1445" s="348"/>
      <c r="H1445" s="348"/>
      <c r="I1445" s="348"/>
      <c r="J1445" s="345"/>
      <c r="K1445" s="349">
        <v>63.313000000000002</v>
      </c>
      <c r="L1445" s="345"/>
      <c r="M1445" s="345"/>
      <c r="N1445" s="345"/>
      <c r="O1445" s="345"/>
      <c r="P1445" s="345"/>
      <c r="Q1445" s="345"/>
      <c r="S1445" s="350"/>
      <c r="U1445" s="351"/>
      <c r="V1445" s="345"/>
      <c r="W1445" s="345"/>
      <c r="X1445" s="345"/>
      <c r="Y1445" s="345"/>
      <c r="Z1445" s="345"/>
      <c r="AA1445" s="345"/>
      <c r="AB1445" s="352"/>
      <c r="AU1445" s="353" t="s">
        <v>180</v>
      </c>
      <c r="AV1445" s="353" t="s">
        <v>86</v>
      </c>
      <c r="AW1445" s="119" t="s">
        <v>190</v>
      </c>
      <c r="AX1445" s="119" t="s">
        <v>31</v>
      </c>
      <c r="AY1445" s="119" t="s">
        <v>74</v>
      </c>
      <c r="AZ1445" s="353" t="s">
        <v>172</v>
      </c>
    </row>
    <row r="1446" spans="2:52" s="116" customFormat="1" ht="22.6" customHeight="1" x14ac:dyDescent="0.35">
      <c r="B1446" s="315"/>
      <c r="C1446" s="316"/>
      <c r="D1446" s="316"/>
      <c r="E1446" s="317" t="s">
        <v>5</v>
      </c>
      <c r="F1446" s="318" t="s">
        <v>1313</v>
      </c>
      <c r="G1446" s="319"/>
      <c r="H1446" s="319"/>
      <c r="I1446" s="319"/>
      <c r="J1446" s="316"/>
      <c r="K1446" s="320">
        <v>222.08600000000001</v>
      </c>
      <c r="L1446" s="316"/>
      <c r="M1446" s="316"/>
      <c r="N1446" s="316"/>
      <c r="O1446" s="316"/>
      <c r="P1446" s="316"/>
      <c r="Q1446" s="316"/>
      <c r="S1446" s="321"/>
      <c r="U1446" s="322"/>
      <c r="V1446" s="316"/>
      <c r="W1446" s="316"/>
      <c r="X1446" s="316"/>
      <c r="Y1446" s="316"/>
      <c r="Z1446" s="316"/>
      <c r="AA1446" s="316"/>
      <c r="AB1446" s="323"/>
      <c r="AU1446" s="324" t="s">
        <v>180</v>
      </c>
      <c r="AV1446" s="324" t="s">
        <v>86</v>
      </c>
      <c r="AW1446" s="116" t="s">
        <v>86</v>
      </c>
      <c r="AX1446" s="116" t="s">
        <v>31</v>
      </c>
      <c r="AY1446" s="116" t="s">
        <v>74</v>
      </c>
      <c r="AZ1446" s="324" t="s">
        <v>172</v>
      </c>
    </row>
    <row r="1447" spans="2:52" s="115" customFormat="1" ht="22.6" customHeight="1" x14ac:dyDescent="0.35">
      <c r="B1447" s="303"/>
      <c r="C1447" s="304"/>
      <c r="D1447" s="304"/>
      <c r="E1447" s="305" t="s">
        <v>5</v>
      </c>
      <c r="F1447" s="313" t="s">
        <v>1314</v>
      </c>
      <c r="G1447" s="314"/>
      <c r="H1447" s="314"/>
      <c r="I1447" s="314"/>
      <c r="J1447" s="304"/>
      <c r="K1447" s="308" t="s">
        <v>5</v>
      </c>
      <c r="L1447" s="304"/>
      <c r="M1447" s="304"/>
      <c r="N1447" s="304"/>
      <c r="O1447" s="304"/>
      <c r="P1447" s="304"/>
      <c r="Q1447" s="304"/>
      <c r="S1447" s="309"/>
      <c r="U1447" s="310"/>
      <c r="V1447" s="304"/>
      <c r="W1447" s="304"/>
      <c r="X1447" s="304"/>
      <c r="Y1447" s="304"/>
      <c r="Z1447" s="304"/>
      <c r="AA1447" s="304"/>
      <c r="AB1447" s="311"/>
      <c r="AU1447" s="312" t="s">
        <v>180</v>
      </c>
      <c r="AV1447" s="312" t="s">
        <v>86</v>
      </c>
      <c r="AW1447" s="115" t="s">
        <v>81</v>
      </c>
      <c r="AX1447" s="115" t="s">
        <v>31</v>
      </c>
      <c r="AY1447" s="115" t="s">
        <v>74</v>
      </c>
      <c r="AZ1447" s="312" t="s">
        <v>172</v>
      </c>
    </row>
    <row r="1448" spans="2:52" s="116" customFormat="1" ht="22.6" customHeight="1" x14ac:dyDescent="0.35">
      <c r="B1448" s="315"/>
      <c r="C1448" s="316"/>
      <c r="D1448" s="316"/>
      <c r="E1448" s="317" t="s">
        <v>5</v>
      </c>
      <c r="F1448" s="318" t="s">
        <v>1315</v>
      </c>
      <c r="G1448" s="319"/>
      <c r="H1448" s="319"/>
      <c r="I1448" s="319"/>
      <c r="J1448" s="316"/>
      <c r="K1448" s="320">
        <v>0.55600000000000005</v>
      </c>
      <c r="L1448" s="316"/>
      <c r="M1448" s="316"/>
      <c r="N1448" s="316"/>
      <c r="O1448" s="316"/>
      <c r="P1448" s="316"/>
      <c r="Q1448" s="316"/>
      <c r="S1448" s="321"/>
      <c r="U1448" s="322"/>
      <c r="V1448" s="316"/>
      <c r="W1448" s="316"/>
      <c r="X1448" s="316"/>
      <c r="Y1448" s="316"/>
      <c r="Z1448" s="316"/>
      <c r="AA1448" s="316"/>
      <c r="AB1448" s="323"/>
      <c r="AU1448" s="324" t="s">
        <v>180</v>
      </c>
      <c r="AV1448" s="324" t="s">
        <v>86</v>
      </c>
      <c r="AW1448" s="116" t="s">
        <v>86</v>
      </c>
      <c r="AX1448" s="116" t="s">
        <v>31</v>
      </c>
      <c r="AY1448" s="116" t="s">
        <v>74</v>
      </c>
      <c r="AZ1448" s="324" t="s">
        <v>172</v>
      </c>
    </row>
    <row r="1449" spans="2:52" s="116" customFormat="1" ht="22.6" customHeight="1" x14ac:dyDescent="0.35">
      <c r="B1449" s="315"/>
      <c r="C1449" s="316"/>
      <c r="D1449" s="316"/>
      <c r="E1449" s="317" t="s">
        <v>5</v>
      </c>
      <c r="F1449" s="318" t="s">
        <v>1316</v>
      </c>
      <c r="G1449" s="319"/>
      <c r="H1449" s="319"/>
      <c r="I1449" s="319"/>
      <c r="J1449" s="316"/>
      <c r="K1449" s="320">
        <v>5.5439999999999996</v>
      </c>
      <c r="L1449" s="316"/>
      <c r="M1449" s="316"/>
      <c r="N1449" s="316"/>
      <c r="O1449" s="316"/>
      <c r="P1449" s="316"/>
      <c r="Q1449" s="316"/>
      <c r="S1449" s="321"/>
      <c r="U1449" s="322"/>
      <c r="V1449" s="316"/>
      <c r="W1449" s="316"/>
      <c r="X1449" s="316"/>
      <c r="Y1449" s="316"/>
      <c r="Z1449" s="316"/>
      <c r="AA1449" s="316"/>
      <c r="AB1449" s="323"/>
      <c r="AU1449" s="324" t="s">
        <v>180</v>
      </c>
      <c r="AV1449" s="324" t="s">
        <v>86</v>
      </c>
      <c r="AW1449" s="116" t="s">
        <v>86</v>
      </c>
      <c r="AX1449" s="116" t="s">
        <v>31</v>
      </c>
      <c r="AY1449" s="116" t="s">
        <v>74</v>
      </c>
      <c r="AZ1449" s="324" t="s">
        <v>172</v>
      </c>
    </row>
    <row r="1450" spans="2:52" s="116" customFormat="1" ht="22.6" customHeight="1" x14ac:dyDescent="0.35">
      <c r="B1450" s="315"/>
      <c r="C1450" s="316"/>
      <c r="D1450" s="316"/>
      <c r="E1450" s="317" t="s">
        <v>5</v>
      </c>
      <c r="F1450" s="318" t="s">
        <v>1317</v>
      </c>
      <c r="G1450" s="319"/>
      <c r="H1450" s="319"/>
      <c r="I1450" s="319"/>
      <c r="J1450" s="316"/>
      <c r="K1450" s="320">
        <v>1.095</v>
      </c>
      <c r="L1450" s="316"/>
      <c r="M1450" s="316"/>
      <c r="N1450" s="316"/>
      <c r="O1450" s="316"/>
      <c r="P1450" s="316"/>
      <c r="Q1450" s="316"/>
      <c r="S1450" s="321"/>
      <c r="U1450" s="322"/>
      <c r="V1450" s="316"/>
      <c r="W1450" s="316"/>
      <c r="X1450" s="316"/>
      <c r="Y1450" s="316"/>
      <c r="Z1450" s="316"/>
      <c r="AA1450" s="316"/>
      <c r="AB1450" s="323"/>
      <c r="AU1450" s="324" t="s">
        <v>180</v>
      </c>
      <c r="AV1450" s="324" t="s">
        <v>86</v>
      </c>
      <c r="AW1450" s="116" t="s">
        <v>86</v>
      </c>
      <c r="AX1450" s="116" t="s">
        <v>31</v>
      </c>
      <c r="AY1450" s="116" t="s">
        <v>74</v>
      </c>
      <c r="AZ1450" s="324" t="s">
        <v>172</v>
      </c>
    </row>
    <row r="1451" spans="2:52" s="116" customFormat="1" ht="22.6" customHeight="1" x14ac:dyDescent="0.35">
      <c r="B1451" s="315"/>
      <c r="C1451" s="316"/>
      <c r="D1451" s="316"/>
      <c r="E1451" s="317" t="s">
        <v>5</v>
      </c>
      <c r="F1451" s="318" t="s">
        <v>1318</v>
      </c>
      <c r="G1451" s="319"/>
      <c r="H1451" s="319"/>
      <c r="I1451" s="319"/>
      <c r="J1451" s="316"/>
      <c r="K1451" s="320">
        <v>0.46700000000000003</v>
      </c>
      <c r="L1451" s="316"/>
      <c r="M1451" s="316"/>
      <c r="N1451" s="316"/>
      <c r="O1451" s="316"/>
      <c r="P1451" s="316"/>
      <c r="Q1451" s="316"/>
      <c r="S1451" s="321"/>
      <c r="U1451" s="322"/>
      <c r="V1451" s="316"/>
      <c r="W1451" s="316"/>
      <c r="X1451" s="316"/>
      <c r="Y1451" s="316"/>
      <c r="Z1451" s="316"/>
      <c r="AA1451" s="316"/>
      <c r="AB1451" s="323"/>
      <c r="AU1451" s="324" t="s">
        <v>180</v>
      </c>
      <c r="AV1451" s="324" t="s">
        <v>86</v>
      </c>
      <c r="AW1451" s="116" t="s">
        <v>86</v>
      </c>
      <c r="AX1451" s="116" t="s">
        <v>31</v>
      </c>
      <c r="AY1451" s="116" t="s">
        <v>74</v>
      </c>
      <c r="AZ1451" s="324" t="s">
        <v>172</v>
      </c>
    </row>
    <row r="1452" spans="2:52" s="116" customFormat="1" ht="22.6" customHeight="1" x14ac:dyDescent="0.35">
      <c r="B1452" s="315"/>
      <c r="C1452" s="316"/>
      <c r="D1452" s="316"/>
      <c r="E1452" s="317" t="s">
        <v>5</v>
      </c>
      <c r="F1452" s="318" t="s">
        <v>1319</v>
      </c>
      <c r="G1452" s="319"/>
      <c r="H1452" s="319"/>
      <c r="I1452" s="319"/>
      <c r="J1452" s="316"/>
      <c r="K1452" s="320">
        <v>0.60299999999999998</v>
      </c>
      <c r="L1452" s="316"/>
      <c r="M1452" s="316"/>
      <c r="N1452" s="316"/>
      <c r="O1452" s="316"/>
      <c r="P1452" s="316"/>
      <c r="Q1452" s="316"/>
      <c r="S1452" s="321"/>
      <c r="U1452" s="322"/>
      <c r="V1452" s="316"/>
      <c r="W1452" s="316"/>
      <c r="X1452" s="316"/>
      <c r="Y1452" s="316"/>
      <c r="Z1452" s="316"/>
      <c r="AA1452" s="316"/>
      <c r="AB1452" s="323"/>
      <c r="AU1452" s="324" t="s">
        <v>180</v>
      </c>
      <c r="AV1452" s="324" t="s">
        <v>86</v>
      </c>
      <c r="AW1452" s="116" t="s">
        <v>86</v>
      </c>
      <c r="AX1452" s="116" t="s">
        <v>31</v>
      </c>
      <c r="AY1452" s="116" t="s">
        <v>74</v>
      </c>
      <c r="AZ1452" s="324" t="s">
        <v>172</v>
      </c>
    </row>
    <row r="1453" spans="2:52" s="116" customFormat="1" ht="22.6" customHeight="1" x14ac:dyDescent="0.35">
      <c r="B1453" s="315"/>
      <c r="C1453" s="316"/>
      <c r="D1453" s="316"/>
      <c r="E1453" s="317" t="s">
        <v>5</v>
      </c>
      <c r="F1453" s="318" t="s">
        <v>1320</v>
      </c>
      <c r="G1453" s="319"/>
      <c r="H1453" s="319"/>
      <c r="I1453" s="319"/>
      <c r="J1453" s="316"/>
      <c r="K1453" s="320">
        <v>1.006</v>
      </c>
      <c r="L1453" s="316"/>
      <c r="M1453" s="316"/>
      <c r="N1453" s="316"/>
      <c r="O1453" s="316"/>
      <c r="P1453" s="316"/>
      <c r="Q1453" s="316"/>
      <c r="S1453" s="321"/>
      <c r="U1453" s="322"/>
      <c r="V1453" s="316"/>
      <c r="W1453" s="316"/>
      <c r="X1453" s="316"/>
      <c r="Y1453" s="316"/>
      <c r="Z1453" s="316"/>
      <c r="AA1453" s="316"/>
      <c r="AB1453" s="323"/>
      <c r="AU1453" s="324" t="s">
        <v>180</v>
      </c>
      <c r="AV1453" s="324" t="s">
        <v>86</v>
      </c>
      <c r="AW1453" s="116" t="s">
        <v>86</v>
      </c>
      <c r="AX1453" s="116" t="s">
        <v>31</v>
      </c>
      <c r="AY1453" s="116" t="s">
        <v>74</v>
      </c>
      <c r="AZ1453" s="324" t="s">
        <v>172</v>
      </c>
    </row>
    <row r="1454" spans="2:52" s="116" customFormat="1" ht="22.6" customHeight="1" x14ac:dyDescent="0.35">
      <c r="B1454" s="315"/>
      <c r="C1454" s="316"/>
      <c r="D1454" s="316"/>
      <c r="E1454" s="317" t="s">
        <v>5</v>
      </c>
      <c r="F1454" s="318" t="s">
        <v>1321</v>
      </c>
      <c r="G1454" s="319"/>
      <c r="H1454" s="319"/>
      <c r="I1454" s="319"/>
      <c r="J1454" s="316"/>
      <c r="K1454" s="320">
        <v>1.2450000000000001</v>
      </c>
      <c r="L1454" s="316"/>
      <c r="M1454" s="316"/>
      <c r="N1454" s="316"/>
      <c r="O1454" s="316"/>
      <c r="P1454" s="316"/>
      <c r="Q1454" s="316"/>
      <c r="S1454" s="321"/>
      <c r="U1454" s="322"/>
      <c r="V1454" s="316"/>
      <c r="W1454" s="316"/>
      <c r="X1454" s="316"/>
      <c r="Y1454" s="316"/>
      <c r="Z1454" s="316"/>
      <c r="AA1454" s="316"/>
      <c r="AB1454" s="323"/>
      <c r="AU1454" s="324" t="s">
        <v>180</v>
      </c>
      <c r="AV1454" s="324" t="s">
        <v>86</v>
      </c>
      <c r="AW1454" s="116" t="s">
        <v>86</v>
      </c>
      <c r="AX1454" s="116" t="s">
        <v>31</v>
      </c>
      <c r="AY1454" s="116" t="s">
        <v>74</v>
      </c>
      <c r="AZ1454" s="324" t="s">
        <v>172</v>
      </c>
    </row>
    <row r="1455" spans="2:52" s="116" customFormat="1" ht="22.6" customHeight="1" x14ac:dyDescent="0.35">
      <c r="B1455" s="315"/>
      <c r="C1455" s="316"/>
      <c r="D1455" s="316"/>
      <c r="E1455" s="317" t="s">
        <v>5</v>
      </c>
      <c r="F1455" s="318" t="s">
        <v>1322</v>
      </c>
      <c r="G1455" s="319"/>
      <c r="H1455" s="319"/>
      <c r="I1455" s="319"/>
      <c r="J1455" s="316"/>
      <c r="K1455" s="320">
        <v>1.659</v>
      </c>
      <c r="L1455" s="316"/>
      <c r="M1455" s="316"/>
      <c r="N1455" s="316"/>
      <c r="O1455" s="316"/>
      <c r="P1455" s="316"/>
      <c r="Q1455" s="316"/>
      <c r="S1455" s="321"/>
      <c r="U1455" s="322"/>
      <c r="V1455" s="316"/>
      <c r="W1455" s="316"/>
      <c r="X1455" s="316"/>
      <c r="Y1455" s="316"/>
      <c r="Z1455" s="316"/>
      <c r="AA1455" s="316"/>
      <c r="AB1455" s="323"/>
      <c r="AU1455" s="324" t="s">
        <v>180</v>
      </c>
      <c r="AV1455" s="324" t="s">
        <v>86</v>
      </c>
      <c r="AW1455" s="116" t="s">
        <v>86</v>
      </c>
      <c r="AX1455" s="116" t="s">
        <v>31</v>
      </c>
      <c r="AY1455" s="116" t="s">
        <v>74</v>
      </c>
      <c r="AZ1455" s="324" t="s">
        <v>172</v>
      </c>
    </row>
    <row r="1456" spans="2:52" s="116" customFormat="1" ht="22.6" customHeight="1" x14ac:dyDescent="0.35">
      <c r="B1456" s="315"/>
      <c r="C1456" s="316"/>
      <c r="D1456" s="316"/>
      <c r="E1456" s="317" t="s">
        <v>5</v>
      </c>
      <c r="F1456" s="318" t="s">
        <v>1323</v>
      </c>
      <c r="G1456" s="319"/>
      <c r="H1456" s="319"/>
      <c r="I1456" s="319"/>
      <c r="J1456" s="316"/>
      <c r="K1456" s="320">
        <v>2.444</v>
      </c>
      <c r="L1456" s="316"/>
      <c r="M1456" s="316"/>
      <c r="N1456" s="316"/>
      <c r="O1456" s="316"/>
      <c r="P1456" s="316"/>
      <c r="Q1456" s="316"/>
      <c r="S1456" s="321"/>
      <c r="U1456" s="322"/>
      <c r="V1456" s="316"/>
      <c r="W1456" s="316"/>
      <c r="X1456" s="316"/>
      <c r="Y1456" s="316"/>
      <c r="Z1456" s="316"/>
      <c r="AA1456" s="316"/>
      <c r="AB1456" s="323"/>
      <c r="AU1456" s="324" t="s">
        <v>180</v>
      </c>
      <c r="AV1456" s="324" t="s">
        <v>86</v>
      </c>
      <c r="AW1456" s="116" t="s">
        <v>86</v>
      </c>
      <c r="AX1456" s="116" t="s">
        <v>31</v>
      </c>
      <c r="AY1456" s="116" t="s">
        <v>74</v>
      </c>
      <c r="AZ1456" s="324" t="s">
        <v>172</v>
      </c>
    </row>
    <row r="1457" spans="2:66" s="116" customFormat="1" ht="22.6" customHeight="1" x14ac:dyDescent="0.35">
      <c r="B1457" s="315"/>
      <c r="C1457" s="316"/>
      <c r="D1457" s="316"/>
      <c r="E1457" s="317" t="s">
        <v>5</v>
      </c>
      <c r="F1457" s="318" t="s">
        <v>1324</v>
      </c>
      <c r="G1457" s="319"/>
      <c r="H1457" s="319"/>
      <c r="I1457" s="319"/>
      <c r="J1457" s="316"/>
      <c r="K1457" s="320">
        <v>0.58699999999999997</v>
      </c>
      <c r="L1457" s="316"/>
      <c r="M1457" s="316"/>
      <c r="N1457" s="316"/>
      <c r="O1457" s="316"/>
      <c r="P1457" s="316"/>
      <c r="Q1457" s="316"/>
      <c r="S1457" s="321"/>
      <c r="U1457" s="322"/>
      <c r="V1457" s="316"/>
      <c r="W1457" s="316"/>
      <c r="X1457" s="316"/>
      <c r="Y1457" s="316"/>
      <c r="Z1457" s="316"/>
      <c r="AA1457" s="316"/>
      <c r="AB1457" s="323"/>
      <c r="AU1457" s="324" t="s">
        <v>180</v>
      </c>
      <c r="AV1457" s="324" t="s">
        <v>86</v>
      </c>
      <c r="AW1457" s="116" t="s">
        <v>86</v>
      </c>
      <c r="AX1457" s="116" t="s">
        <v>31</v>
      </c>
      <c r="AY1457" s="116" t="s">
        <v>74</v>
      </c>
      <c r="AZ1457" s="324" t="s">
        <v>172</v>
      </c>
    </row>
    <row r="1458" spans="2:66" s="116" customFormat="1" ht="22.6" customHeight="1" x14ac:dyDescent="0.35">
      <c r="B1458" s="315"/>
      <c r="C1458" s="316"/>
      <c r="D1458" s="316"/>
      <c r="E1458" s="317" t="s">
        <v>5</v>
      </c>
      <c r="F1458" s="318" t="s">
        <v>1325</v>
      </c>
      <c r="G1458" s="319"/>
      <c r="H1458" s="319"/>
      <c r="I1458" s="319"/>
      <c r="J1458" s="316"/>
      <c r="K1458" s="320">
        <v>1.7929999999999999</v>
      </c>
      <c r="L1458" s="316"/>
      <c r="M1458" s="316"/>
      <c r="N1458" s="316"/>
      <c r="O1458" s="316"/>
      <c r="P1458" s="316"/>
      <c r="Q1458" s="316"/>
      <c r="S1458" s="321"/>
      <c r="U1458" s="322"/>
      <c r="V1458" s="316"/>
      <c r="W1458" s="316"/>
      <c r="X1458" s="316"/>
      <c r="Y1458" s="316"/>
      <c r="Z1458" s="316"/>
      <c r="AA1458" s="316"/>
      <c r="AB1458" s="323"/>
      <c r="AU1458" s="324" t="s">
        <v>180</v>
      </c>
      <c r="AV1458" s="324" t="s">
        <v>86</v>
      </c>
      <c r="AW1458" s="116" t="s">
        <v>86</v>
      </c>
      <c r="AX1458" s="116" t="s">
        <v>31</v>
      </c>
      <c r="AY1458" s="116" t="s">
        <v>74</v>
      </c>
      <c r="AZ1458" s="324" t="s">
        <v>172</v>
      </c>
    </row>
    <row r="1459" spans="2:66" s="116" customFormat="1" ht="22.6" customHeight="1" x14ac:dyDescent="0.35">
      <c r="B1459" s="315"/>
      <c r="C1459" s="316"/>
      <c r="D1459" s="316"/>
      <c r="E1459" s="317" t="s">
        <v>5</v>
      </c>
      <c r="F1459" s="318" t="s">
        <v>1326</v>
      </c>
      <c r="G1459" s="319"/>
      <c r="H1459" s="319"/>
      <c r="I1459" s="319"/>
      <c r="J1459" s="316"/>
      <c r="K1459" s="320">
        <v>1.8979999999999999</v>
      </c>
      <c r="L1459" s="316"/>
      <c r="M1459" s="316"/>
      <c r="N1459" s="316"/>
      <c r="O1459" s="316"/>
      <c r="P1459" s="316"/>
      <c r="Q1459" s="316"/>
      <c r="S1459" s="321"/>
      <c r="U1459" s="322"/>
      <c r="V1459" s="316"/>
      <c r="W1459" s="316"/>
      <c r="X1459" s="316"/>
      <c r="Y1459" s="316"/>
      <c r="Z1459" s="316"/>
      <c r="AA1459" s="316"/>
      <c r="AB1459" s="323"/>
      <c r="AU1459" s="324" t="s">
        <v>180</v>
      </c>
      <c r="AV1459" s="324" t="s">
        <v>86</v>
      </c>
      <c r="AW1459" s="116" t="s">
        <v>86</v>
      </c>
      <c r="AX1459" s="116" t="s">
        <v>31</v>
      </c>
      <c r="AY1459" s="116" t="s">
        <v>74</v>
      </c>
      <c r="AZ1459" s="324" t="s">
        <v>172</v>
      </c>
    </row>
    <row r="1460" spans="2:66" s="116" customFormat="1" ht="22.6" customHeight="1" x14ac:dyDescent="0.35">
      <c r="B1460" s="315"/>
      <c r="C1460" s="316"/>
      <c r="D1460" s="316"/>
      <c r="E1460" s="317" t="s">
        <v>5</v>
      </c>
      <c r="F1460" s="318" t="s">
        <v>1327</v>
      </c>
      <c r="G1460" s="319"/>
      <c r="H1460" s="319"/>
      <c r="I1460" s="319"/>
      <c r="J1460" s="316"/>
      <c r="K1460" s="320">
        <v>1.7929999999999999</v>
      </c>
      <c r="L1460" s="316"/>
      <c r="M1460" s="316"/>
      <c r="N1460" s="316"/>
      <c r="O1460" s="316"/>
      <c r="P1460" s="316"/>
      <c r="Q1460" s="316"/>
      <c r="S1460" s="321"/>
      <c r="U1460" s="322"/>
      <c r="V1460" s="316"/>
      <c r="W1460" s="316"/>
      <c r="X1460" s="316"/>
      <c r="Y1460" s="316"/>
      <c r="Z1460" s="316"/>
      <c r="AA1460" s="316"/>
      <c r="AB1460" s="323"/>
      <c r="AU1460" s="324" t="s">
        <v>180</v>
      </c>
      <c r="AV1460" s="324" t="s">
        <v>86</v>
      </c>
      <c r="AW1460" s="116" t="s">
        <v>86</v>
      </c>
      <c r="AX1460" s="116" t="s">
        <v>31</v>
      </c>
      <c r="AY1460" s="116" t="s">
        <v>74</v>
      </c>
      <c r="AZ1460" s="324" t="s">
        <v>172</v>
      </c>
    </row>
    <row r="1461" spans="2:66" s="116" customFormat="1" ht="22.6" customHeight="1" x14ac:dyDescent="0.35">
      <c r="B1461" s="315"/>
      <c r="C1461" s="316"/>
      <c r="D1461" s="316"/>
      <c r="E1461" s="317" t="s">
        <v>5</v>
      </c>
      <c r="F1461" s="318" t="s">
        <v>1328</v>
      </c>
      <c r="G1461" s="319"/>
      <c r="H1461" s="319"/>
      <c r="I1461" s="319"/>
      <c r="J1461" s="316"/>
      <c r="K1461" s="320">
        <v>1.163</v>
      </c>
      <c r="L1461" s="316"/>
      <c r="M1461" s="316"/>
      <c r="N1461" s="316"/>
      <c r="O1461" s="316"/>
      <c r="P1461" s="316"/>
      <c r="Q1461" s="316"/>
      <c r="S1461" s="321"/>
      <c r="U1461" s="322"/>
      <c r="V1461" s="316"/>
      <c r="W1461" s="316"/>
      <c r="X1461" s="316"/>
      <c r="Y1461" s="316"/>
      <c r="Z1461" s="316"/>
      <c r="AA1461" s="316"/>
      <c r="AB1461" s="323"/>
      <c r="AU1461" s="324" t="s">
        <v>180</v>
      </c>
      <c r="AV1461" s="324" t="s">
        <v>86</v>
      </c>
      <c r="AW1461" s="116" t="s">
        <v>86</v>
      </c>
      <c r="AX1461" s="116" t="s">
        <v>31</v>
      </c>
      <c r="AY1461" s="116" t="s">
        <v>74</v>
      </c>
      <c r="AZ1461" s="324" t="s">
        <v>172</v>
      </c>
    </row>
    <row r="1462" spans="2:66" s="116" customFormat="1" ht="22.6" customHeight="1" x14ac:dyDescent="0.35">
      <c r="B1462" s="315"/>
      <c r="C1462" s="316"/>
      <c r="D1462" s="316"/>
      <c r="E1462" s="317" t="s">
        <v>5</v>
      </c>
      <c r="F1462" s="318" t="s">
        <v>1329</v>
      </c>
      <c r="G1462" s="319"/>
      <c r="H1462" s="319"/>
      <c r="I1462" s="319"/>
      <c r="J1462" s="316"/>
      <c r="K1462" s="320">
        <v>2.2349999999999999</v>
      </c>
      <c r="L1462" s="316"/>
      <c r="M1462" s="316"/>
      <c r="N1462" s="316"/>
      <c r="O1462" s="316"/>
      <c r="P1462" s="316"/>
      <c r="Q1462" s="316"/>
      <c r="S1462" s="321"/>
      <c r="U1462" s="322"/>
      <c r="V1462" s="316"/>
      <c r="W1462" s="316"/>
      <c r="X1462" s="316"/>
      <c r="Y1462" s="316"/>
      <c r="Z1462" s="316"/>
      <c r="AA1462" s="316"/>
      <c r="AB1462" s="323"/>
      <c r="AU1462" s="324" t="s">
        <v>180</v>
      </c>
      <c r="AV1462" s="324" t="s">
        <v>86</v>
      </c>
      <c r="AW1462" s="116" t="s">
        <v>86</v>
      </c>
      <c r="AX1462" s="116" t="s">
        <v>31</v>
      </c>
      <c r="AY1462" s="116" t="s">
        <v>74</v>
      </c>
      <c r="AZ1462" s="324" t="s">
        <v>172</v>
      </c>
    </row>
    <row r="1463" spans="2:66" s="116" customFormat="1" ht="22.6" customHeight="1" x14ac:dyDescent="0.35">
      <c r="B1463" s="315"/>
      <c r="C1463" s="316"/>
      <c r="D1463" s="316"/>
      <c r="E1463" s="317" t="s">
        <v>5</v>
      </c>
      <c r="F1463" s="318" t="s">
        <v>1330</v>
      </c>
      <c r="G1463" s="319"/>
      <c r="H1463" s="319"/>
      <c r="I1463" s="319"/>
      <c r="J1463" s="316"/>
      <c r="K1463" s="320">
        <v>2.016</v>
      </c>
      <c r="L1463" s="316"/>
      <c r="M1463" s="316"/>
      <c r="N1463" s="316"/>
      <c r="O1463" s="316"/>
      <c r="P1463" s="316"/>
      <c r="Q1463" s="316"/>
      <c r="S1463" s="321"/>
      <c r="U1463" s="322"/>
      <c r="V1463" s="316"/>
      <c r="W1463" s="316"/>
      <c r="X1463" s="316"/>
      <c r="Y1463" s="316"/>
      <c r="Z1463" s="316"/>
      <c r="AA1463" s="316"/>
      <c r="AB1463" s="323"/>
      <c r="AU1463" s="324" t="s">
        <v>180</v>
      </c>
      <c r="AV1463" s="324" t="s">
        <v>86</v>
      </c>
      <c r="AW1463" s="116" t="s">
        <v>86</v>
      </c>
      <c r="AX1463" s="116" t="s">
        <v>31</v>
      </c>
      <c r="AY1463" s="116" t="s">
        <v>74</v>
      </c>
      <c r="AZ1463" s="324" t="s">
        <v>172</v>
      </c>
    </row>
    <row r="1464" spans="2:66" s="116" customFormat="1" ht="22.6" customHeight="1" x14ac:dyDescent="0.35">
      <c r="B1464" s="315"/>
      <c r="C1464" s="316"/>
      <c r="D1464" s="316"/>
      <c r="E1464" s="317" t="s">
        <v>5</v>
      </c>
      <c r="F1464" s="318" t="s">
        <v>746</v>
      </c>
      <c r="G1464" s="319"/>
      <c r="H1464" s="319"/>
      <c r="I1464" s="319"/>
      <c r="J1464" s="316"/>
      <c r="K1464" s="320">
        <v>8.1999999999999993</v>
      </c>
      <c r="L1464" s="316"/>
      <c r="M1464" s="316"/>
      <c r="N1464" s="316"/>
      <c r="O1464" s="316"/>
      <c r="P1464" s="316"/>
      <c r="Q1464" s="316"/>
      <c r="S1464" s="321"/>
      <c r="U1464" s="322"/>
      <c r="V1464" s="316"/>
      <c r="W1464" s="316"/>
      <c r="X1464" s="316"/>
      <c r="Y1464" s="316"/>
      <c r="Z1464" s="316"/>
      <c r="AA1464" s="316"/>
      <c r="AB1464" s="323"/>
      <c r="AU1464" s="324" t="s">
        <v>180</v>
      </c>
      <c r="AV1464" s="324" t="s">
        <v>86</v>
      </c>
      <c r="AW1464" s="116" t="s">
        <v>86</v>
      </c>
      <c r="AX1464" s="116" t="s">
        <v>31</v>
      </c>
      <c r="AY1464" s="116" t="s">
        <v>74</v>
      </c>
      <c r="AZ1464" s="324" t="s">
        <v>172</v>
      </c>
    </row>
    <row r="1465" spans="2:66" s="116" customFormat="1" ht="22.6" customHeight="1" x14ac:dyDescent="0.35">
      <c r="B1465" s="315"/>
      <c r="C1465" s="316"/>
      <c r="D1465" s="316"/>
      <c r="E1465" s="317" t="s">
        <v>5</v>
      </c>
      <c r="F1465" s="318" t="s">
        <v>747</v>
      </c>
      <c r="G1465" s="319"/>
      <c r="H1465" s="319"/>
      <c r="I1465" s="319"/>
      <c r="J1465" s="316"/>
      <c r="K1465" s="320">
        <v>-1</v>
      </c>
      <c r="L1465" s="316"/>
      <c r="M1465" s="316"/>
      <c r="N1465" s="316"/>
      <c r="O1465" s="316"/>
      <c r="P1465" s="316"/>
      <c r="Q1465" s="316"/>
      <c r="S1465" s="321"/>
      <c r="U1465" s="322"/>
      <c r="V1465" s="316"/>
      <c r="W1465" s="316"/>
      <c r="X1465" s="316"/>
      <c r="Y1465" s="316"/>
      <c r="Z1465" s="316"/>
      <c r="AA1465" s="316"/>
      <c r="AB1465" s="323"/>
      <c r="AU1465" s="324" t="s">
        <v>180</v>
      </c>
      <c r="AV1465" s="324" t="s">
        <v>86</v>
      </c>
      <c r="AW1465" s="116" t="s">
        <v>86</v>
      </c>
      <c r="AX1465" s="116" t="s">
        <v>31</v>
      </c>
      <c r="AY1465" s="116" t="s">
        <v>74</v>
      </c>
      <c r="AZ1465" s="324" t="s">
        <v>172</v>
      </c>
    </row>
    <row r="1466" spans="2:66" s="116" customFormat="1" ht="22.6" customHeight="1" x14ac:dyDescent="0.35">
      <c r="B1466" s="315"/>
      <c r="C1466" s="316"/>
      <c r="D1466" s="316"/>
      <c r="E1466" s="317" t="s">
        <v>5</v>
      </c>
      <c r="F1466" s="318" t="s">
        <v>1331</v>
      </c>
      <c r="G1466" s="319"/>
      <c r="H1466" s="319"/>
      <c r="I1466" s="319"/>
      <c r="J1466" s="316"/>
      <c r="K1466" s="320">
        <v>9.9</v>
      </c>
      <c r="L1466" s="316"/>
      <c r="M1466" s="316"/>
      <c r="N1466" s="316"/>
      <c r="O1466" s="316"/>
      <c r="P1466" s="316"/>
      <c r="Q1466" s="316"/>
      <c r="S1466" s="321"/>
      <c r="U1466" s="322"/>
      <c r="V1466" s="316"/>
      <c r="W1466" s="316"/>
      <c r="X1466" s="316"/>
      <c r="Y1466" s="316"/>
      <c r="Z1466" s="316"/>
      <c r="AA1466" s="316"/>
      <c r="AB1466" s="323"/>
      <c r="AU1466" s="324" t="s">
        <v>180</v>
      </c>
      <c r="AV1466" s="324" t="s">
        <v>86</v>
      </c>
      <c r="AW1466" s="116" t="s">
        <v>86</v>
      </c>
      <c r="AX1466" s="116" t="s">
        <v>31</v>
      </c>
      <c r="AY1466" s="116" t="s">
        <v>74</v>
      </c>
      <c r="AZ1466" s="324" t="s">
        <v>172</v>
      </c>
    </row>
    <row r="1467" spans="2:66" s="116" customFormat="1" ht="22.6" customHeight="1" x14ac:dyDescent="0.35">
      <c r="B1467" s="315"/>
      <c r="C1467" s="316"/>
      <c r="D1467" s="316"/>
      <c r="E1467" s="317" t="s">
        <v>5</v>
      </c>
      <c r="F1467" s="318" t="s">
        <v>1332</v>
      </c>
      <c r="G1467" s="319"/>
      <c r="H1467" s="319"/>
      <c r="I1467" s="319"/>
      <c r="J1467" s="316"/>
      <c r="K1467" s="320">
        <v>1.92</v>
      </c>
      <c r="L1467" s="316"/>
      <c r="M1467" s="316"/>
      <c r="N1467" s="316"/>
      <c r="O1467" s="316"/>
      <c r="P1467" s="316"/>
      <c r="Q1467" s="316"/>
      <c r="S1467" s="321"/>
      <c r="U1467" s="322"/>
      <c r="V1467" s="316"/>
      <c r="W1467" s="316"/>
      <c r="X1467" s="316"/>
      <c r="Y1467" s="316"/>
      <c r="Z1467" s="316"/>
      <c r="AA1467" s="316"/>
      <c r="AB1467" s="323"/>
      <c r="AU1467" s="324" t="s">
        <v>180</v>
      </c>
      <c r="AV1467" s="324" t="s">
        <v>86</v>
      </c>
      <c r="AW1467" s="116" t="s">
        <v>86</v>
      </c>
      <c r="AX1467" s="116" t="s">
        <v>31</v>
      </c>
      <c r="AY1467" s="116" t="s">
        <v>74</v>
      </c>
      <c r="AZ1467" s="324" t="s">
        <v>172</v>
      </c>
    </row>
    <row r="1468" spans="2:66" s="117" customFormat="1" ht="22.6" customHeight="1" x14ac:dyDescent="0.35">
      <c r="B1468" s="325"/>
      <c r="C1468" s="326"/>
      <c r="D1468" s="326"/>
      <c r="E1468" s="327" t="s">
        <v>5</v>
      </c>
      <c r="F1468" s="328" t="s">
        <v>189</v>
      </c>
      <c r="G1468" s="329"/>
      <c r="H1468" s="329"/>
      <c r="I1468" s="329"/>
      <c r="J1468" s="326"/>
      <c r="K1468" s="330">
        <v>330.52300000000002</v>
      </c>
      <c r="L1468" s="326"/>
      <c r="M1468" s="326"/>
      <c r="N1468" s="326"/>
      <c r="O1468" s="326"/>
      <c r="P1468" s="326"/>
      <c r="Q1468" s="326"/>
      <c r="S1468" s="331"/>
      <c r="U1468" s="332"/>
      <c r="V1468" s="326"/>
      <c r="W1468" s="326"/>
      <c r="X1468" s="326"/>
      <c r="Y1468" s="326"/>
      <c r="Z1468" s="326"/>
      <c r="AA1468" s="326"/>
      <c r="AB1468" s="333"/>
      <c r="AU1468" s="334" t="s">
        <v>180</v>
      </c>
      <c r="AV1468" s="334" t="s">
        <v>86</v>
      </c>
      <c r="AW1468" s="117" t="s">
        <v>177</v>
      </c>
      <c r="AX1468" s="117" t="s">
        <v>31</v>
      </c>
      <c r="AY1468" s="117" t="s">
        <v>81</v>
      </c>
      <c r="AZ1468" s="334" t="s">
        <v>172</v>
      </c>
    </row>
    <row r="1469" spans="2:66" s="112" customFormat="1" ht="31.6" customHeight="1" x14ac:dyDescent="0.35">
      <c r="B1469" s="187"/>
      <c r="C1469" s="288" t="s">
        <v>1333</v>
      </c>
      <c r="D1469" s="288" t="s">
        <v>173</v>
      </c>
      <c r="E1469" s="289" t="s">
        <v>1334</v>
      </c>
      <c r="F1469" s="290" t="s">
        <v>1335</v>
      </c>
      <c r="G1469" s="290"/>
      <c r="H1469" s="290"/>
      <c r="I1469" s="290"/>
      <c r="J1469" s="291" t="s">
        <v>176</v>
      </c>
      <c r="K1469" s="292">
        <v>106</v>
      </c>
      <c r="L1469" s="293"/>
      <c r="M1469" s="293"/>
      <c r="N1469" s="294">
        <f>ROUND(L1469*K1469,2)</f>
        <v>0</v>
      </c>
      <c r="O1469" s="294"/>
      <c r="P1469" s="294"/>
      <c r="Q1469" s="294"/>
      <c r="R1469" s="114" t="s">
        <v>2286</v>
      </c>
      <c r="S1469" s="192"/>
      <c r="U1469" s="295" t="s">
        <v>5</v>
      </c>
      <c r="V1469" s="300" t="s">
        <v>39</v>
      </c>
      <c r="W1469" s="301">
        <v>3.5000000000000003E-2</v>
      </c>
      <c r="X1469" s="301">
        <f>W1469*K1469</f>
        <v>3.7100000000000004</v>
      </c>
      <c r="Y1469" s="301">
        <v>0</v>
      </c>
      <c r="Z1469" s="301">
        <f>Y1469*K1469</f>
        <v>0</v>
      </c>
      <c r="AA1469" s="301">
        <v>4.0000000000000001E-3</v>
      </c>
      <c r="AB1469" s="302">
        <f>AA1469*K1469</f>
        <v>0.42399999999999999</v>
      </c>
      <c r="AS1469" s="172" t="s">
        <v>273</v>
      </c>
      <c r="AU1469" s="172" t="s">
        <v>173</v>
      </c>
      <c r="AV1469" s="172" t="s">
        <v>86</v>
      </c>
      <c r="AZ1469" s="172" t="s">
        <v>172</v>
      </c>
      <c r="BF1469" s="299">
        <f>IF(V1469="základní",N1469,0)</f>
        <v>0</v>
      </c>
      <c r="BG1469" s="299">
        <f>IF(V1469="snížená",N1469,0)</f>
        <v>0</v>
      </c>
      <c r="BH1469" s="299">
        <f>IF(V1469="zákl. přenesená",N1469,0)</f>
        <v>0</v>
      </c>
      <c r="BI1469" s="299">
        <f>IF(V1469="sníž. přenesená",N1469,0)</f>
        <v>0</v>
      </c>
      <c r="BJ1469" s="299">
        <f>IF(V1469="nulová",N1469,0)</f>
        <v>0</v>
      </c>
      <c r="BK1469" s="172" t="s">
        <v>81</v>
      </c>
      <c r="BL1469" s="299">
        <f>ROUND(L1469*K1469,2)</f>
        <v>0</v>
      </c>
      <c r="BM1469" s="172" t="s">
        <v>273</v>
      </c>
      <c r="BN1469" s="172" t="s">
        <v>1336</v>
      </c>
    </row>
    <row r="1470" spans="2:66" s="115" customFormat="1" ht="22.6" customHeight="1" x14ac:dyDescent="0.35">
      <c r="B1470" s="303"/>
      <c r="C1470" s="304"/>
      <c r="D1470" s="304"/>
      <c r="E1470" s="305" t="s">
        <v>5</v>
      </c>
      <c r="F1470" s="306" t="s">
        <v>235</v>
      </c>
      <c r="G1470" s="307"/>
      <c r="H1470" s="307"/>
      <c r="I1470" s="307"/>
      <c r="J1470" s="304"/>
      <c r="K1470" s="308" t="s">
        <v>5</v>
      </c>
      <c r="L1470" s="304"/>
      <c r="M1470" s="304"/>
      <c r="N1470" s="304"/>
      <c r="O1470" s="304"/>
      <c r="P1470" s="304"/>
      <c r="Q1470" s="304"/>
      <c r="S1470" s="309"/>
      <c r="U1470" s="310"/>
      <c r="V1470" s="304"/>
      <c r="W1470" s="304"/>
      <c r="X1470" s="304"/>
      <c r="Y1470" s="304"/>
      <c r="Z1470" s="304"/>
      <c r="AA1470" s="304"/>
      <c r="AB1470" s="311"/>
      <c r="AU1470" s="312" t="s">
        <v>180</v>
      </c>
      <c r="AV1470" s="312" t="s">
        <v>86</v>
      </c>
      <c r="AW1470" s="115" t="s">
        <v>81</v>
      </c>
      <c r="AX1470" s="115" t="s">
        <v>31</v>
      </c>
      <c r="AY1470" s="115" t="s">
        <v>74</v>
      </c>
      <c r="AZ1470" s="312" t="s">
        <v>172</v>
      </c>
    </row>
    <row r="1471" spans="2:66" s="115" customFormat="1" ht="22.6" customHeight="1" x14ac:dyDescent="0.35">
      <c r="B1471" s="303"/>
      <c r="C1471" s="304"/>
      <c r="D1471" s="304"/>
      <c r="E1471" s="305" t="s">
        <v>5</v>
      </c>
      <c r="F1471" s="313" t="s">
        <v>859</v>
      </c>
      <c r="G1471" s="314"/>
      <c r="H1471" s="314"/>
      <c r="I1471" s="314"/>
      <c r="J1471" s="304"/>
      <c r="K1471" s="308" t="s">
        <v>5</v>
      </c>
      <c r="L1471" s="304"/>
      <c r="M1471" s="304"/>
      <c r="N1471" s="304"/>
      <c r="O1471" s="304"/>
      <c r="P1471" s="304"/>
      <c r="Q1471" s="304"/>
      <c r="S1471" s="309"/>
      <c r="U1471" s="310"/>
      <c r="V1471" s="304"/>
      <c r="W1471" s="304"/>
      <c r="X1471" s="304"/>
      <c r="Y1471" s="304"/>
      <c r="Z1471" s="304"/>
      <c r="AA1471" s="304"/>
      <c r="AB1471" s="311"/>
      <c r="AU1471" s="312" t="s">
        <v>180</v>
      </c>
      <c r="AV1471" s="312" t="s">
        <v>86</v>
      </c>
      <c r="AW1471" s="115" t="s">
        <v>81</v>
      </c>
      <c r="AX1471" s="115" t="s">
        <v>31</v>
      </c>
      <c r="AY1471" s="115" t="s">
        <v>74</v>
      </c>
      <c r="AZ1471" s="312" t="s">
        <v>172</v>
      </c>
    </row>
    <row r="1472" spans="2:66" s="115" customFormat="1" ht="22.6" customHeight="1" x14ac:dyDescent="0.35">
      <c r="B1472" s="303"/>
      <c r="C1472" s="304"/>
      <c r="D1472" s="304"/>
      <c r="E1472" s="305" t="s">
        <v>5</v>
      </c>
      <c r="F1472" s="313" t="s">
        <v>860</v>
      </c>
      <c r="G1472" s="314"/>
      <c r="H1472" s="314"/>
      <c r="I1472" s="314"/>
      <c r="J1472" s="304"/>
      <c r="K1472" s="308" t="s">
        <v>5</v>
      </c>
      <c r="L1472" s="304"/>
      <c r="M1472" s="304"/>
      <c r="N1472" s="304"/>
      <c r="O1472" s="304"/>
      <c r="P1472" s="304"/>
      <c r="Q1472" s="304"/>
      <c r="S1472" s="309"/>
      <c r="U1472" s="310"/>
      <c r="V1472" s="304"/>
      <c r="W1472" s="304"/>
      <c r="X1472" s="304"/>
      <c r="Y1472" s="304"/>
      <c r="Z1472" s="304"/>
      <c r="AA1472" s="304"/>
      <c r="AB1472" s="311"/>
      <c r="AU1472" s="312" t="s">
        <v>180</v>
      </c>
      <c r="AV1472" s="312" t="s">
        <v>86</v>
      </c>
      <c r="AW1472" s="115" t="s">
        <v>81</v>
      </c>
      <c r="AX1472" s="115" t="s">
        <v>31</v>
      </c>
      <c r="AY1472" s="115" t="s">
        <v>74</v>
      </c>
      <c r="AZ1472" s="312" t="s">
        <v>172</v>
      </c>
    </row>
    <row r="1473" spans="2:66" s="116" customFormat="1" ht="22.6" customHeight="1" x14ac:dyDescent="0.35">
      <c r="B1473" s="315"/>
      <c r="C1473" s="316"/>
      <c r="D1473" s="316"/>
      <c r="E1473" s="317" t="s">
        <v>5</v>
      </c>
      <c r="F1473" s="318" t="s">
        <v>904</v>
      </c>
      <c r="G1473" s="319"/>
      <c r="H1473" s="319"/>
      <c r="I1473" s="319"/>
      <c r="J1473" s="316"/>
      <c r="K1473" s="320">
        <v>106</v>
      </c>
      <c r="L1473" s="316"/>
      <c r="M1473" s="316"/>
      <c r="N1473" s="316"/>
      <c r="O1473" s="316"/>
      <c r="P1473" s="316"/>
      <c r="Q1473" s="316"/>
      <c r="S1473" s="321"/>
      <c r="U1473" s="322"/>
      <c r="V1473" s="316"/>
      <c r="W1473" s="316"/>
      <c r="X1473" s="316"/>
      <c r="Y1473" s="316"/>
      <c r="Z1473" s="316"/>
      <c r="AA1473" s="316"/>
      <c r="AB1473" s="323"/>
      <c r="AU1473" s="324" t="s">
        <v>180</v>
      </c>
      <c r="AV1473" s="324" t="s">
        <v>86</v>
      </c>
      <c r="AW1473" s="116" t="s">
        <v>86</v>
      </c>
      <c r="AX1473" s="116" t="s">
        <v>31</v>
      </c>
      <c r="AY1473" s="116" t="s">
        <v>81</v>
      </c>
      <c r="AZ1473" s="324" t="s">
        <v>172</v>
      </c>
    </row>
    <row r="1474" spans="2:66" s="112" customFormat="1" ht="31.6" customHeight="1" x14ac:dyDescent="0.35">
      <c r="B1474" s="187"/>
      <c r="C1474" s="288" t="s">
        <v>1337</v>
      </c>
      <c r="D1474" s="288" t="s">
        <v>173</v>
      </c>
      <c r="E1474" s="289" t="s">
        <v>1338</v>
      </c>
      <c r="F1474" s="290" t="s">
        <v>1339</v>
      </c>
      <c r="G1474" s="290"/>
      <c r="H1474" s="290"/>
      <c r="I1474" s="290"/>
      <c r="J1474" s="291" t="s">
        <v>176</v>
      </c>
      <c r="K1474" s="292">
        <v>16.856000000000002</v>
      </c>
      <c r="L1474" s="293"/>
      <c r="M1474" s="293"/>
      <c r="N1474" s="294">
        <f>ROUND(L1474*K1474,2)</f>
        <v>0</v>
      </c>
      <c r="O1474" s="294"/>
      <c r="P1474" s="294"/>
      <c r="Q1474" s="294"/>
      <c r="R1474" s="114" t="s">
        <v>5</v>
      </c>
      <c r="S1474" s="192"/>
      <c r="U1474" s="295" t="s">
        <v>5</v>
      </c>
      <c r="V1474" s="300" t="s">
        <v>39</v>
      </c>
      <c r="W1474" s="301">
        <v>5.8999999999999997E-2</v>
      </c>
      <c r="X1474" s="301">
        <f>W1474*K1474</f>
        <v>0.99450400000000005</v>
      </c>
      <c r="Y1474" s="301">
        <v>7.7999999999999999E-4</v>
      </c>
      <c r="Z1474" s="301">
        <f>Y1474*K1474</f>
        <v>1.3147680000000002E-2</v>
      </c>
      <c r="AA1474" s="301">
        <v>0</v>
      </c>
      <c r="AB1474" s="302">
        <f>AA1474*K1474</f>
        <v>0</v>
      </c>
      <c r="AS1474" s="172" t="s">
        <v>273</v>
      </c>
      <c r="AU1474" s="172" t="s">
        <v>173</v>
      </c>
      <c r="AV1474" s="172" t="s">
        <v>86</v>
      </c>
      <c r="AZ1474" s="172" t="s">
        <v>172</v>
      </c>
      <c r="BF1474" s="299">
        <f>IF(V1474="základní",N1474,0)</f>
        <v>0</v>
      </c>
      <c r="BG1474" s="299">
        <f>IF(V1474="snížená",N1474,0)</f>
        <v>0</v>
      </c>
      <c r="BH1474" s="299">
        <f>IF(V1474="zákl. přenesená",N1474,0)</f>
        <v>0</v>
      </c>
      <c r="BI1474" s="299">
        <f>IF(V1474="sníž. přenesená",N1474,0)</f>
        <v>0</v>
      </c>
      <c r="BJ1474" s="299">
        <f>IF(V1474="nulová",N1474,0)</f>
        <v>0</v>
      </c>
      <c r="BK1474" s="172" t="s">
        <v>81</v>
      </c>
      <c r="BL1474" s="299">
        <f>ROUND(L1474*K1474,2)</f>
        <v>0</v>
      </c>
      <c r="BM1474" s="172" t="s">
        <v>273</v>
      </c>
      <c r="BN1474" s="172" t="s">
        <v>1340</v>
      </c>
    </row>
    <row r="1475" spans="2:66" s="115" customFormat="1" ht="22.6" customHeight="1" x14ac:dyDescent="0.35">
      <c r="B1475" s="303"/>
      <c r="C1475" s="304"/>
      <c r="D1475" s="304"/>
      <c r="E1475" s="305" t="s">
        <v>5</v>
      </c>
      <c r="F1475" s="306" t="s">
        <v>234</v>
      </c>
      <c r="G1475" s="307"/>
      <c r="H1475" s="307"/>
      <c r="I1475" s="307"/>
      <c r="J1475" s="304"/>
      <c r="K1475" s="308" t="s">
        <v>5</v>
      </c>
      <c r="L1475" s="304"/>
      <c r="M1475" s="304"/>
      <c r="N1475" s="304"/>
      <c r="O1475" s="304"/>
      <c r="P1475" s="304"/>
      <c r="Q1475" s="304"/>
      <c r="S1475" s="309"/>
      <c r="U1475" s="310"/>
      <c r="V1475" s="304"/>
      <c r="W1475" s="304"/>
      <c r="X1475" s="304"/>
      <c r="Y1475" s="304"/>
      <c r="Z1475" s="304"/>
      <c r="AA1475" s="304"/>
      <c r="AB1475" s="311"/>
      <c r="AU1475" s="312" t="s">
        <v>180</v>
      </c>
      <c r="AV1475" s="312" t="s">
        <v>86</v>
      </c>
      <c r="AW1475" s="115" t="s">
        <v>81</v>
      </c>
      <c r="AX1475" s="115" t="s">
        <v>31</v>
      </c>
      <c r="AY1475" s="115" t="s">
        <v>74</v>
      </c>
      <c r="AZ1475" s="312" t="s">
        <v>172</v>
      </c>
    </row>
    <row r="1476" spans="2:66" s="115" customFormat="1" ht="22.6" customHeight="1" x14ac:dyDescent="0.35">
      <c r="B1476" s="303"/>
      <c r="C1476" s="304"/>
      <c r="D1476" s="304"/>
      <c r="E1476" s="305" t="s">
        <v>5</v>
      </c>
      <c r="F1476" s="313" t="s">
        <v>235</v>
      </c>
      <c r="G1476" s="314"/>
      <c r="H1476" s="314"/>
      <c r="I1476" s="314"/>
      <c r="J1476" s="304"/>
      <c r="K1476" s="308" t="s">
        <v>5</v>
      </c>
      <c r="L1476" s="304"/>
      <c r="M1476" s="304"/>
      <c r="N1476" s="304"/>
      <c r="O1476" s="304"/>
      <c r="P1476" s="304"/>
      <c r="Q1476" s="304"/>
      <c r="S1476" s="309"/>
      <c r="U1476" s="310"/>
      <c r="V1476" s="304"/>
      <c r="W1476" s="304"/>
      <c r="X1476" s="304"/>
      <c r="Y1476" s="304"/>
      <c r="Z1476" s="304"/>
      <c r="AA1476" s="304"/>
      <c r="AB1476" s="311"/>
      <c r="AU1476" s="312" t="s">
        <v>180</v>
      </c>
      <c r="AV1476" s="312" t="s">
        <v>86</v>
      </c>
      <c r="AW1476" s="115" t="s">
        <v>81</v>
      </c>
      <c r="AX1476" s="115" t="s">
        <v>31</v>
      </c>
      <c r="AY1476" s="115" t="s">
        <v>74</v>
      </c>
      <c r="AZ1476" s="312" t="s">
        <v>172</v>
      </c>
    </row>
    <row r="1477" spans="2:66" s="116" customFormat="1" ht="22.6" customHeight="1" x14ac:dyDescent="0.35">
      <c r="B1477" s="315"/>
      <c r="C1477" s="316"/>
      <c r="D1477" s="316"/>
      <c r="E1477" s="317" t="s">
        <v>5</v>
      </c>
      <c r="F1477" s="318" t="s">
        <v>853</v>
      </c>
      <c r="G1477" s="319"/>
      <c r="H1477" s="319"/>
      <c r="I1477" s="319"/>
      <c r="J1477" s="316"/>
      <c r="K1477" s="320">
        <v>16.856000000000002</v>
      </c>
      <c r="L1477" s="316"/>
      <c r="M1477" s="316"/>
      <c r="N1477" s="316"/>
      <c r="O1477" s="316"/>
      <c r="P1477" s="316"/>
      <c r="Q1477" s="316"/>
      <c r="S1477" s="321"/>
      <c r="U1477" s="322"/>
      <c r="V1477" s="316"/>
      <c r="W1477" s="316"/>
      <c r="X1477" s="316"/>
      <c r="Y1477" s="316"/>
      <c r="Z1477" s="316"/>
      <c r="AA1477" s="316"/>
      <c r="AB1477" s="323"/>
      <c r="AU1477" s="324" t="s">
        <v>180</v>
      </c>
      <c r="AV1477" s="324" t="s">
        <v>86</v>
      </c>
      <c r="AW1477" s="116" t="s">
        <v>86</v>
      </c>
      <c r="AX1477" s="116" t="s">
        <v>31</v>
      </c>
      <c r="AY1477" s="116" t="s">
        <v>81</v>
      </c>
      <c r="AZ1477" s="324" t="s">
        <v>172</v>
      </c>
    </row>
    <row r="1478" spans="2:66" s="112" customFormat="1" ht="31.6" customHeight="1" x14ac:dyDescent="0.35">
      <c r="B1478" s="187"/>
      <c r="C1478" s="288" t="s">
        <v>1341</v>
      </c>
      <c r="D1478" s="288" t="s">
        <v>173</v>
      </c>
      <c r="E1478" s="289" t="s">
        <v>1342</v>
      </c>
      <c r="F1478" s="290" t="s">
        <v>1343</v>
      </c>
      <c r="G1478" s="290"/>
      <c r="H1478" s="290"/>
      <c r="I1478" s="290"/>
      <c r="J1478" s="291" t="s">
        <v>176</v>
      </c>
      <c r="K1478" s="292">
        <v>138.19999999999999</v>
      </c>
      <c r="L1478" s="293"/>
      <c r="M1478" s="293"/>
      <c r="N1478" s="294">
        <f>ROUND(L1478*K1478,2)</f>
        <v>0</v>
      </c>
      <c r="O1478" s="294"/>
      <c r="P1478" s="294"/>
      <c r="Q1478" s="294"/>
      <c r="R1478" s="114" t="s">
        <v>2286</v>
      </c>
      <c r="S1478" s="192"/>
      <c r="U1478" s="295" t="s">
        <v>5</v>
      </c>
      <c r="V1478" s="300" t="s">
        <v>39</v>
      </c>
      <c r="W1478" s="301">
        <v>0.222</v>
      </c>
      <c r="X1478" s="301">
        <f>W1478*K1478</f>
        <v>30.680399999999999</v>
      </c>
      <c r="Y1478" s="301">
        <v>4.0000000000000002E-4</v>
      </c>
      <c r="Z1478" s="301">
        <f>Y1478*K1478</f>
        <v>5.5279999999999996E-2</v>
      </c>
      <c r="AA1478" s="301">
        <v>0</v>
      </c>
      <c r="AB1478" s="302">
        <f>AA1478*K1478</f>
        <v>0</v>
      </c>
      <c r="AS1478" s="172" t="s">
        <v>273</v>
      </c>
      <c r="AU1478" s="172" t="s">
        <v>173</v>
      </c>
      <c r="AV1478" s="172" t="s">
        <v>86</v>
      </c>
      <c r="AZ1478" s="172" t="s">
        <v>172</v>
      </c>
      <c r="BF1478" s="299">
        <f>IF(V1478="základní",N1478,0)</f>
        <v>0</v>
      </c>
      <c r="BG1478" s="299">
        <f>IF(V1478="snížená",N1478,0)</f>
        <v>0</v>
      </c>
      <c r="BH1478" s="299">
        <f>IF(V1478="zákl. přenesená",N1478,0)</f>
        <v>0</v>
      </c>
      <c r="BI1478" s="299">
        <f>IF(V1478="sníž. přenesená",N1478,0)</f>
        <v>0</v>
      </c>
      <c r="BJ1478" s="299">
        <f>IF(V1478="nulová",N1478,0)</f>
        <v>0</v>
      </c>
      <c r="BK1478" s="172" t="s">
        <v>81</v>
      </c>
      <c r="BL1478" s="299">
        <f>ROUND(L1478*K1478,2)</f>
        <v>0</v>
      </c>
      <c r="BM1478" s="172" t="s">
        <v>273</v>
      </c>
      <c r="BN1478" s="172" t="s">
        <v>1344</v>
      </c>
    </row>
    <row r="1479" spans="2:66" s="115" customFormat="1" ht="22.6" customHeight="1" x14ac:dyDescent="0.35">
      <c r="B1479" s="303"/>
      <c r="C1479" s="304"/>
      <c r="D1479" s="304"/>
      <c r="E1479" s="305" t="s">
        <v>5</v>
      </c>
      <c r="F1479" s="306" t="s">
        <v>235</v>
      </c>
      <c r="G1479" s="307"/>
      <c r="H1479" s="307"/>
      <c r="I1479" s="307"/>
      <c r="J1479" s="304"/>
      <c r="K1479" s="308" t="s">
        <v>5</v>
      </c>
      <c r="L1479" s="304"/>
      <c r="M1479" s="304"/>
      <c r="N1479" s="304"/>
      <c r="O1479" s="304"/>
      <c r="P1479" s="304"/>
      <c r="Q1479" s="304"/>
      <c r="S1479" s="309"/>
      <c r="U1479" s="310"/>
      <c r="V1479" s="304"/>
      <c r="W1479" s="304"/>
      <c r="X1479" s="304"/>
      <c r="Y1479" s="304"/>
      <c r="Z1479" s="304"/>
      <c r="AA1479" s="304"/>
      <c r="AB1479" s="311"/>
      <c r="AU1479" s="312" t="s">
        <v>180</v>
      </c>
      <c r="AV1479" s="312" t="s">
        <v>86</v>
      </c>
      <c r="AW1479" s="115" t="s">
        <v>81</v>
      </c>
      <c r="AX1479" s="115" t="s">
        <v>31</v>
      </c>
      <c r="AY1479" s="115" t="s">
        <v>74</v>
      </c>
      <c r="AZ1479" s="312" t="s">
        <v>172</v>
      </c>
    </row>
    <row r="1480" spans="2:66" s="115" customFormat="1" ht="22.6" customHeight="1" x14ac:dyDescent="0.35">
      <c r="B1480" s="303"/>
      <c r="C1480" s="304"/>
      <c r="D1480" s="304"/>
      <c r="E1480" s="305" t="s">
        <v>5</v>
      </c>
      <c r="F1480" s="313" t="s">
        <v>858</v>
      </c>
      <c r="G1480" s="314"/>
      <c r="H1480" s="314"/>
      <c r="I1480" s="314"/>
      <c r="J1480" s="304"/>
      <c r="K1480" s="308" t="s">
        <v>5</v>
      </c>
      <c r="L1480" s="304"/>
      <c r="M1480" s="304"/>
      <c r="N1480" s="304"/>
      <c r="O1480" s="304"/>
      <c r="P1480" s="304"/>
      <c r="Q1480" s="304"/>
      <c r="S1480" s="309"/>
      <c r="U1480" s="310"/>
      <c r="V1480" s="304"/>
      <c r="W1480" s="304"/>
      <c r="X1480" s="304"/>
      <c r="Y1480" s="304"/>
      <c r="Z1480" s="304"/>
      <c r="AA1480" s="304"/>
      <c r="AB1480" s="311"/>
      <c r="AU1480" s="312" t="s">
        <v>180</v>
      </c>
      <c r="AV1480" s="312" t="s">
        <v>86</v>
      </c>
      <c r="AW1480" s="115" t="s">
        <v>81</v>
      </c>
      <c r="AX1480" s="115" t="s">
        <v>31</v>
      </c>
      <c r="AY1480" s="115" t="s">
        <v>74</v>
      </c>
      <c r="AZ1480" s="312" t="s">
        <v>172</v>
      </c>
    </row>
    <row r="1481" spans="2:66" s="115" customFormat="1" ht="22.6" customHeight="1" x14ac:dyDescent="0.35">
      <c r="B1481" s="303"/>
      <c r="C1481" s="304"/>
      <c r="D1481" s="304"/>
      <c r="E1481" s="305" t="s">
        <v>5</v>
      </c>
      <c r="F1481" s="313" t="s">
        <v>859</v>
      </c>
      <c r="G1481" s="314"/>
      <c r="H1481" s="314"/>
      <c r="I1481" s="314"/>
      <c r="J1481" s="304"/>
      <c r="K1481" s="308" t="s">
        <v>5</v>
      </c>
      <c r="L1481" s="304"/>
      <c r="M1481" s="304"/>
      <c r="N1481" s="304"/>
      <c r="O1481" s="304"/>
      <c r="P1481" s="304"/>
      <c r="Q1481" s="304"/>
      <c r="S1481" s="309"/>
      <c r="U1481" s="310"/>
      <c r="V1481" s="304"/>
      <c r="W1481" s="304"/>
      <c r="X1481" s="304"/>
      <c r="Y1481" s="304"/>
      <c r="Z1481" s="304"/>
      <c r="AA1481" s="304"/>
      <c r="AB1481" s="311"/>
      <c r="AU1481" s="312" t="s">
        <v>180</v>
      </c>
      <c r="AV1481" s="312" t="s">
        <v>86</v>
      </c>
      <c r="AW1481" s="115" t="s">
        <v>81</v>
      </c>
      <c r="AX1481" s="115" t="s">
        <v>31</v>
      </c>
      <c r="AY1481" s="115" t="s">
        <v>74</v>
      </c>
      <c r="AZ1481" s="312" t="s">
        <v>172</v>
      </c>
    </row>
    <row r="1482" spans="2:66" s="115" customFormat="1" ht="22.6" customHeight="1" x14ac:dyDescent="0.35">
      <c r="B1482" s="303"/>
      <c r="C1482" s="304"/>
      <c r="D1482" s="304"/>
      <c r="E1482" s="305" t="s">
        <v>5</v>
      </c>
      <c r="F1482" s="313" t="s">
        <v>860</v>
      </c>
      <c r="G1482" s="314"/>
      <c r="H1482" s="314"/>
      <c r="I1482" s="314"/>
      <c r="J1482" s="304"/>
      <c r="K1482" s="308" t="s">
        <v>5</v>
      </c>
      <c r="L1482" s="304"/>
      <c r="M1482" s="304"/>
      <c r="N1482" s="304"/>
      <c r="O1482" s="304"/>
      <c r="P1482" s="304"/>
      <c r="Q1482" s="304"/>
      <c r="S1482" s="309"/>
      <c r="U1482" s="310"/>
      <c r="V1482" s="304"/>
      <c r="W1482" s="304"/>
      <c r="X1482" s="304"/>
      <c r="Y1482" s="304"/>
      <c r="Z1482" s="304"/>
      <c r="AA1482" s="304"/>
      <c r="AB1482" s="311"/>
      <c r="AU1482" s="312" t="s">
        <v>180</v>
      </c>
      <c r="AV1482" s="312" t="s">
        <v>86</v>
      </c>
      <c r="AW1482" s="115" t="s">
        <v>81</v>
      </c>
      <c r="AX1482" s="115" t="s">
        <v>31</v>
      </c>
      <c r="AY1482" s="115" t="s">
        <v>74</v>
      </c>
      <c r="AZ1482" s="312" t="s">
        <v>172</v>
      </c>
    </row>
    <row r="1483" spans="2:66" s="116" customFormat="1" ht="22.6" customHeight="1" x14ac:dyDescent="0.35">
      <c r="B1483" s="315"/>
      <c r="C1483" s="316"/>
      <c r="D1483" s="316"/>
      <c r="E1483" s="317" t="s">
        <v>5</v>
      </c>
      <c r="F1483" s="318" t="s">
        <v>904</v>
      </c>
      <c r="G1483" s="319"/>
      <c r="H1483" s="319"/>
      <c r="I1483" s="319"/>
      <c r="J1483" s="316"/>
      <c r="K1483" s="320">
        <v>106</v>
      </c>
      <c r="L1483" s="316"/>
      <c r="M1483" s="316"/>
      <c r="N1483" s="316"/>
      <c r="O1483" s="316"/>
      <c r="P1483" s="316"/>
      <c r="Q1483" s="316"/>
      <c r="S1483" s="321"/>
      <c r="U1483" s="322"/>
      <c r="V1483" s="316"/>
      <c r="W1483" s="316"/>
      <c r="X1483" s="316"/>
      <c r="Y1483" s="316"/>
      <c r="Z1483" s="316"/>
      <c r="AA1483" s="316"/>
      <c r="AB1483" s="323"/>
      <c r="AU1483" s="324" t="s">
        <v>180</v>
      </c>
      <c r="AV1483" s="324" t="s">
        <v>86</v>
      </c>
      <c r="AW1483" s="116" t="s">
        <v>86</v>
      </c>
      <c r="AX1483" s="116" t="s">
        <v>31</v>
      </c>
      <c r="AY1483" s="116" t="s">
        <v>74</v>
      </c>
      <c r="AZ1483" s="324" t="s">
        <v>172</v>
      </c>
    </row>
    <row r="1484" spans="2:66" s="116" customFormat="1" ht="22.6" customHeight="1" x14ac:dyDescent="0.35">
      <c r="B1484" s="315"/>
      <c r="C1484" s="316"/>
      <c r="D1484" s="316"/>
      <c r="E1484" s="317" t="s">
        <v>5</v>
      </c>
      <c r="F1484" s="318" t="s">
        <v>1290</v>
      </c>
      <c r="G1484" s="319"/>
      <c r="H1484" s="319"/>
      <c r="I1484" s="319"/>
      <c r="J1484" s="316"/>
      <c r="K1484" s="320">
        <v>32.200000000000003</v>
      </c>
      <c r="L1484" s="316"/>
      <c r="M1484" s="316"/>
      <c r="N1484" s="316"/>
      <c r="O1484" s="316"/>
      <c r="P1484" s="316"/>
      <c r="Q1484" s="316"/>
      <c r="S1484" s="321"/>
      <c r="U1484" s="322"/>
      <c r="V1484" s="316"/>
      <c r="W1484" s="316"/>
      <c r="X1484" s="316"/>
      <c r="Y1484" s="316"/>
      <c r="Z1484" s="316"/>
      <c r="AA1484" s="316"/>
      <c r="AB1484" s="323"/>
      <c r="AU1484" s="324" t="s">
        <v>180</v>
      </c>
      <c r="AV1484" s="324" t="s">
        <v>86</v>
      </c>
      <c r="AW1484" s="116" t="s">
        <v>86</v>
      </c>
      <c r="AX1484" s="116" t="s">
        <v>31</v>
      </c>
      <c r="AY1484" s="116" t="s">
        <v>74</v>
      </c>
      <c r="AZ1484" s="324" t="s">
        <v>172</v>
      </c>
    </row>
    <row r="1485" spans="2:66" s="117" customFormat="1" ht="22.6" customHeight="1" x14ac:dyDescent="0.35">
      <c r="B1485" s="325"/>
      <c r="C1485" s="326"/>
      <c r="D1485" s="326"/>
      <c r="E1485" s="327" t="s">
        <v>5</v>
      </c>
      <c r="F1485" s="328" t="s">
        <v>189</v>
      </c>
      <c r="G1485" s="329"/>
      <c r="H1485" s="329"/>
      <c r="I1485" s="329"/>
      <c r="J1485" s="326"/>
      <c r="K1485" s="330">
        <v>138.19999999999999</v>
      </c>
      <c r="L1485" s="326"/>
      <c r="M1485" s="326"/>
      <c r="N1485" s="326"/>
      <c r="O1485" s="326"/>
      <c r="P1485" s="326"/>
      <c r="Q1485" s="326"/>
      <c r="S1485" s="331"/>
      <c r="U1485" s="332"/>
      <c r="V1485" s="326"/>
      <c r="W1485" s="326"/>
      <c r="X1485" s="326"/>
      <c r="Y1485" s="326"/>
      <c r="Z1485" s="326"/>
      <c r="AA1485" s="326"/>
      <c r="AB1485" s="333"/>
      <c r="AU1485" s="334" t="s">
        <v>180</v>
      </c>
      <c r="AV1485" s="334" t="s">
        <v>86</v>
      </c>
      <c r="AW1485" s="117" t="s">
        <v>177</v>
      </c>
      <c r="AX1485" s="117" t="s">
        <v>31</v>
      </c>
      <c r="AY1485" s="117" t="s">
        <v>81</v>
      </c>
      <c r="AZ1485" s="334" t="s">
        <v>172</v>
      </c>
    </row>
    <row r="1486" spans="2:66" s="112" customFormat="1" ht="31.6" customHeight="1" x14ac:dyDescent="0.35">
      <c r="B1486" s="187"/>
      <c r="C1486" s="337" t="s">
        <v>1345</v>
      </c>
      <c r="D1486" s="337" t="s">
        <v>238</v>
      </c>
      <c r="E1486" s="338" t="s">
        <v>1346</v>
      </c>
      <c r="F1486" s="339" t="s">
        <v>1347</v>
      </c>
      <c r="G1486" s="339"/>
      <c r="H1486" s="339"/>
      <c r="I1486" s="339"/>
      <c r="J1486" s="340" t="s">
        <v>176</v>
      </c>
      <c r="K1486" s="341">
        <v>160.54</v>
      </c>
      <c r="L1486" s="342"/>
      <c r="M1486" s="342"/>
      <c r="N1486" s="343">
        <f>ROUND(L1486*K1486,2)</f>
        <v>0</v>
      </c>
      <c r="O1486" s="294"/>
      <c r="P1486" s="294"/>
      <c r="Q1486" s="294"/>
      <c r="R1486" s="118" t="s">
        <v>5</v>
      </c>
      <c r="S1486" s="192"/>
      <c r="U1486" s="295" t="s">
        <v>5</v>
      </c>
      <c r="V1486" s="300" t="s">
        <v>39</v>
      </c>
      <c r="W1486" s="301">
        <v>0</v>
      </c>
      <c r="X1486" s="301">
        <f>W1486*K1486</f>
        <v>0</v>
      </c>
      <c r="Y1486" s="301">
        <v>4.8999999999999998E-3</v>
      </c>
      <c r="Z1486" s="301">
        <f>Y1486*K1486</f>
        <v>0.78664599999999996</v>
      </c>
      <c r="AA1486" s="301">
        <v>0</v>
      </c>
      <c r="AB1486" s="302">
        <f>AA1486*K1486</f>
        <v>0</v>
      </c>
      <c r="AS1486" s="172" t="s">
        <v>375</v>
      </c>
      <c r="AU1486" s="172" t="s">
        <v>238</v>
      </c>
      <c r="AV1486" s="172" t="s">
        <v>86</v>
      </c>
      <c r="AZ1486" s="172" t="s">
        <v>172</v>
      </c>
      <c r="BF1486" s="299">
        <f>IF(V1486="základní",N1486,0)</f>
        <v>0</v>
      </c>
      <c r="BG1486" s="299">
        <f>IF(V1486="snížená",N1486,0)</f>
        <v>0</v>
      </c>
      <c r="BH1486" s="299">
        <f>IF(V1486="zákl. přenesená",N1486,0)</f>
        <v>0</v>
      </c>
      <c r="BI1486" s="299">
        <f>IF(V1486="sníž. přenesená",N1486,0)</f>
        <v>0</v>
      </c>
      <c r="BJ1486" s="299">
        <f>IF(V1486="nulová",N1486,0)</f>
        <v>0</v>
      </c>
      <c r="BK1486" s="172" t="s">
        <v>81</v>
      </c>
      <c r="BL1486" s="299">
        <f>ROUND(L1486*K1486,2)</f>
        <v>0</v>
      </c>
      <c r="BM1486" s="172" t="s">
        <v>273</v>
      </c>
      <c r="BN1486" s="172" t="s">
        <v>1348</v>
      </c>
    </row>
    <row r="1487" spans="2:66" s="116" customFormat="1" ht="22.6" customHeight="1" x14ac:dyDescent="0.35">
      <c r="B1487" s="315"/>
      <c r="C1487" s="316"/>
      <c r="D1487" s="316"/>
      <c r="E1487" s="317" t="s">
        <v>5</v>
      </c>
      <c r="F1487" s="335" t="s">
        <v>1349</v>
      </c>
      <c r="G1487" s="336"/>
      <c r="H1487" s="336"/>
      <c r="I1487" s="336"/>
      <c r="J1487" s="316"/>
      <c r="K1487" s="320">
        <v>121.9</v>
      </c>
      <c r="L1487" s="316"/>
      <c r="M1487" s="316"/>
      <c r="N1487" s="316"/>
      <c r="O1487" s="316"/>
      <c r="P1487" s="316"/>
      <c r="Q1487" s="316"/>
      <c r="S1487" s="321"/>
      <c r="U1487" s="322"/>
      <c r="V1487" s="316"/>
      <c r="W1487" s="316"/>
      <c r="X1487" s="316"/>
      <c r="Y1487" s="316"/>
      <c r="Z1487" s="316"/>
      <c r="AA1487" s="316"/>
      <c r="AB1487" s="323"/>
      <c r="AU1487" s="324" t="s">
        <v>180</v>
      </c>
      <c r="AV1487" s="324" t="s">
        <v>86</v>
      </c>
      <c r="AW1487" s="116" t="s">
        <v>86</v>
      </c>
      <c r="AX1487" s="116" t="s">
        <v>31</v>
      </c>
      <c r="AY1487" s="116" t="s">
        <v>74</v>
      </c>
      <c r="AZ1487" s="324" t="s">
        <v>172</v>
      </c>
    </row>
    <row r="1488" spans="2:66" s="116" customFormat="1" ht="22.6" customHeight="1" x14ac:dyDescent="0.35">
      <c r="B1488" s="315"/>
      <c r="C1488" s="316"/>
      <c r="D1488" s="316"/>
      <c r="E1488" s="317" t="s">
        <v>5</v>
      </c>
      <c r="F1488" s="318" t="s">
        <v>1350</v>
      </c>
      <c r="G1488" s="319"/>
      <c r="H1488" s="319"/>
      <c r="I1488" s="319"/>
      <c r="J1488" s="316"/>
      <c r="K1488" s="320">
        <v>38.64</v>
      </c>
      <c r="L1488" s="316"/>
      <c r="M1488" s="316"/>
      <c r="N1488" s="316"/>
      <c r="O1488" s="316"/>
      <c r="P1488" s="316"/>
      <c r="Q1488" s="316"/>
      <c r="S1488" s="321"/>
      <c r="U1488" s="322"/>
      <c r="V1488" s="316"/>
      <c r="W1488" s="316"/>
      <c r="X1488" s="316"/>
      <c r="Y1488" s="316"/>
      <c r="Z1488" s="316"/>
      <c r="AA1488" s="316"/>
      <c r="AB1488" s="323"/>
      <c r="AU1488" s="324" t="s">
        <v>180</v>
      </c>
      <c r="AV1488" s="324" t="s">
        <v>86</v>
      </c>
      <c r="AW1488" s="116" t="s">
        <v>86</v>
      </c>
      <c r="AX1488" s="116" t="s">
        <v>31</v>
      </c>
      <c r="AY1488" s="116" t="s">
        <v>74</v>
      </c>
      <c r="AZ1488" s="324" t="s">
        <v>172</v>
      </c>
    </row>
    <row r="1489" spans="2:66" s="117" customFormat="1" ht="22.6" customHeight="1" x14ac:dyDescent="0.35">
      <c r="B1489" s="325"/>
      <c r="C1489" s="326"/>
      <c r="D1489" s="326"/>
      <c r="E1489" s="327" t="s">
        <v>5</v>
      </c>
      <c r="F1489" s="328" t="s">
        <v>189</v>
      </c>
      <c r="G1489" s="329"/>
      <c r="H1489" s="329"/>
      <c r="I1489" s="329"/>
      <c r="J1489" s="326"/>
      <c r="K1489" s="330">
        <v>160.54</v>
      </c>
      <c r="L1489" s="326"/>
      <c r="M1489" s="326"/>
      <c r="N1489" s="326"/>
      <c r="O1489" s="326"/>
      <c r="P1489" s="326"/>
      <c r="Q1489" s="326"/>
      <c r="S1489" s="331"/>
      <c r="U1489" s="332"/>
      <c r="V1489" s="326"/>
      <c r="W1489" s="326"/>
      <c r="X1489" s="326"/>
      <c r="Y1489" s="326"/>
      <c r="Z1489" s="326"/>
      <c r="AA1489" s="326"/>
      <c r="AB1489" s="333"/>
      <c r="AU1489" s="334" t="s">
        <v>180</v>
      </c>
      <c r="AV1489" s="334" t="s">
        <v>86</v>
      </c>
      <c r="AW1489" s="117" t="s">
        <v>177</v>
      </c>
      <c r="AX1489" s="117" t="s">
        <v>31</v>
      </c>
      <c r="AY1489" s="117" t="s">
        <v>81</v>
      </c>
      <c r="AZ1489" s="334" t="s">
        <v>172</v>
      </c>
    </row>
    <row r="1490" spans="2:66" s="112" customFormat="1" ht="31.6" customHeight="1" x14ac:dyDescent="0.35">
      <c r="B1490" s="187"/>
      <c r="C1490" s="288" t="s">
        <v>1351</v>
      </c>
      <c r="D1490" s="288" t="s">
        <v>173</v>
      </c>
      <c r="E1490" s="289" t="s">
        <v>1352</v>
      </c>
      <c r="F1490" s="290" t="s">
        <v>1353</v>
      </c>
      <c r="G1490" s="290"/>
      <c r="H1490" s="290"/>
      <c r="I1490" s="290"/>
      <c r="J1490" s="291" t="s">
        <v>193</v>
      </c>
      <c r="K1490" s="292">
        <v>21.07</v>
      </c>
      <c r="L1490" s="293"/>
      <c r="M1490" s="293"/>
      <c r="N1490" s="294">
        <f>ROUND(L1490*K1490,2)</f>
        <v>0</v>
      </c>
      <c r="O1490" s="294"/>
      <c r="P1490" s="294"/>
      <c r="Q1490" s="294"/>
      <c r="R1490" s="114" t="s">
        <v>2286</v>
      </c>
      <c r="S1490" s="192"/>
      <c r="U1490" s="295" t="s">
        <v>5</v>
      </c>
      <c r="V1490" s="300" t="s">
        <v>39</v>
      </c>
      <c r="W1490" s="301">
        <v>0.05</v>
      </c>
      <c r="X1490" s="301">
        <f>W1490*K1490</f>
        <v>1.0535000000000001</v>
      </c>
      <c r="Y1490" s="301">
        <v>2.7999999999999998E-4</v>
      </c>
      <c r="Z1490" s="301">
        <f>Y1490*K1490</f>
        <v>5.8995999999999996E-3</v>
      </c>
      <c r="AA1490" s="301">
        <v>0</v>
      </c>
      <c r="AB1490" s="302">
        <f>AA1490*K1490</f>
        <v>0</v>
      </c>
      <c r="AS1490" s="172" t="s">
        <v>273</v>
      </c>
      <c r="AU1490" s="172" t="s">
        <v>173</v>
      </c>
      <c r="AV1490" s="172" t="s">
        <v>86</v>
      </c>
      <c r="AZ1490" s="172" t="s">
        <v>172</v>
      </c>
      <c r="BF1490" s="299">
        <f>IF(V1490="základní",N1490,0)</f>
        <v>0</v>
      </c>
      <c r="BG1490" s="299">
        <f>IF(V1490="snížená",N1490,0)</f>
        <v>0</v>
      </c>
      <c r="BH1490" s="299">
        <f>IF(V1490="zákl. přenesená",N1490,0)</f>
        <v>0</v>
      </c>
      <c r="BI1490" s="299">
        <f>IF(V1490="sníž. přenesená",N1490,0)</f>
        <v>0</v>
      </c>
      <c r="BJ1490" s="299">
        <f>IF(V1490="nulová",N1490,0)</f>
        <v>0</v>
      </c>
      <c r="BK1490" s="172" t="s">
        <v>81</v>
      </c>
      <c r="BL1490" s="299">
        <f>ROUND(L1490*K1490,2)</f>
        <v>0</v>
      </c>
      <c r="BM1490" s="172" t="s">
        <v>273</v>
      </c>
      <c r="BN1490" s="172" t="s">
        <v>1354</v>
      </c>
    </row>
    <row r="1491" spans="2:66" s="115" customFormat="1" ht="22.6" customHeight="1" x14ac:dyDescent="0.35">
      <c r="B1491" s="303"/>
      <c r="C1491" s="304"/>
      <c r="D1491" s="304"/>
      <c r="E1491" s="305" t="s">
        <v>5</v>
      </c>
      <c r="F1491" s="306" t="s">
        <v>234</v>
      </c>
      <c r="G1491" s="307"/>
      <c r="H1491" s="307"/>
      <c r="I1491" s="307"/>
      <c r="J1491" s="304"/>
      <c r="K1491" s="308" t="s">
        <v>5</v>
      </c>
      <c r="L1491" s="304"/>
      <c r="M1491" s="304"/>
      <c r="N1491" s="304"/>
      <c r="O1491" s="304"/>
      <c r="P1491" s="304"/>
      <c r="Q1491" s="304"/>
      <c r="S1491" s="309"/>
      <c r="U1491" s="310"/>
      <c r="V1491" s="304"/>
      <c r="W1491" s="304"/>
      <c r="X1491" s="304"/>
      <c r="Y1491" s="304"/>
      <c r="Z1491" s="304"/>
      <c r="AA1491" s="304"/>
      <c r="AB1491" s="311"/>
      <c r="AU1491" s="312" t="s">
        <v>180</v>
      </c>
      <c r="AV1491" s="312" t="s">
        <v>86</v>
      </c>
      <c r="AW1491" s="115" t="s">
        <v>81</v>
      </c>
      <c r="AX1491" s="115" t="s">
        <v>31</v>
      </c>
      <c r="AY1491" s="115" t="s">
        <v>74</v>
      </c>
      <c r="AZ1491" s="312" t="s">
        <v>172</v>
      </c>
    </row>
    <row r="1492" spans="2:66" s="115" customFormat="1" ht="22.6" customHeight="1" x14ac:dyDescent="0.35">
      <c r="B1492" s="303"/>
      <c r="C1492" s="304"/>
      <c r="D1492" s="304"/>
      <c r="E1492" s="305" t="s">
        <v>5</v>
      </c>
      <c r="F1492" s="313" t="s">
        <v>235</v>
      </c>
      <c r="G1492" s="314"/>
      <c r="H1492" s="314"/>
      <c r="I1492" s="314"/>
      <c r="J1492" s="304"/>
      <c r="K1492" s="308" t="s">
        <v>5</v>
      </c>
      <c r="L1492" s="304"/>
      <c r="M1492" s="304"/>
      <c r="N1492" s="304"/>
      <c r="O1492" s="304"/>
      <c r="P1492" s="304"/>
      <c r="Q1492" s="304"/>
      <c r="S1492" s="309"/>
      <c r="U1492" s="310"/>
      <c r="V1492" s="304"/>
      <c r="W1492" s="304"/>
      <c r="X1492" s="304"/>
      <c r="Y1492" s="304"/>
      <c r="Z1492" s="304"/>
      <c r="AA1492" s="304"/>
      <c r="AB1492" s="311"/>
      <c r="AU1492" s="312" t="s">
        <v>180</v>
      </c>
      <c r="AV1492" s="312" t="s">
        <v>86</v>
      </c>
      <c r="AW1492" s="115" t="s">
        <v>81</v>
      </c>
      <c r="AX1492" s="115" t="s">
        <v>31</v>
      </c>
      <c r="AY1492" s="115" t="s">
        <v>74</v>
      </c>
      <c r="AZ1492" s="312" t="s">
        <v>172</v>
      </c>
    </row>
    <row r="1493" spans="2:66" s="116" customFormat="1" ht="22.6" customHeight="1" x14ac:dyDescent="0.35">
      <c r="B1493" s="315"/>
      <c r="C1493" s="316"/>
      <c r="D1493" s="316"/>
      <c r="E1493" s="317" t="s">
        <v>5</v>
      </c>
      <c r="F1493" s="318" t="s">
        <v>282</v>
      </c>
      <c r="G1493" s="319"/>
      <c r="H1493" s="319"/>
      <c r="I1493" s="319"/>
      <c r="J1493" s="316"/>
      <c r="K1493" s="320">
        <v>21.07</v>
      </c>
      <c r="L1493" s="316"/>
      <c r="M1493" s="316"/>
      <c r="N1493" s="316"/>
      <c r="O1493" s="316"/>
      <c r="P1493" s="316"/>
      <c r="Q1493" s="316"/>
      <c r="S1493" s="321"/>
      <c r="U1493" s="322"/>
      <c r="V1493" s="316"/>
      <c r="W1493" s="316"/>
      <c r="X1493" s="316"/>
      <c r="Y1493" s="316"/>
      <c r="Z1493" s="316"/>
      <c r="AA1493" s="316"/>
      <c r="AB1493" s="323"/>
      <c r="AU1493" s="324" t="s">
        <v>180</v>
      </c>
      <c r="AV1493" s="324" t="s">
        <v>86</v>
      </c>
      <c r="AW1493" s="116" t="s">
        <v>86</v>
      </c>
      <c r="AX1493" s="116" t="s">
        <v>31</v>
      </c>
      <c r="AY1493" s="116" t="s">
        <v>81</v>
      </c>
      <c r="AZ1493" s="324" t="s">
        <v>172</v>
      </c>
    </row>
    <row r="1494" spans="2:66" s="112" customFormat="1" ht="44.2" customHeight="1" x14ac:dyDescent="0.35">
      <c r="B1494" s="187"/>
      <c r="C1494" s="288" t="s">
        <v>1355</v>
      </c>
      <c r="D1494" s="288" t="s">
        <v>173</v>
      </c>
      <c r="E1494" s="289" t="s">
        <v>1356</v>
      </c>
      <c r="F1494" s="290" t="s">
        <v>1357</v>
      </c>
      <c r="G1494" s="290"/>
      <c r="H1494" s="290"/>
      <c r="I1494" s="290"/>
      <c r="J1494" s="291" t="s">
        <v>176</v>
      </c>
      <c r="K1494" s="292">
        <v>109</v>
      </c>
      <c r="L1494" s="293"/>
      <c r="M1494" s="293"/>
      <c r="N1494" s="294">
        <f>ROUND(L1494*K1494,2)</f>
        <v>0</v>
      </c>
      <c r="O1494" s="294"/>
      <c r="P1494" s="294"/>
      <c r="Q1494" s="294"/>
      <c r="R1494" s="114" t="s">
        <v>2286</v>
      </c>
      <c r="S1494" s="192"/>
      <c r="U1494" s="295" t="s">
        <v>5</v>
      </c>
      <c r="V1494" s="300" t="s">
        <v>39</v>
      </c>
      <c r="W1494" s="301">
        <v>6.0000000000000001E-3</v>
      </c>
      <c r="X1494" s="301">
        <f>W1494*K1494</f>
        <v>0.65400000000000003</v>
      </c>
      <c r="Y1494" s="301">
        <v>0</v>
      </c>
      <c r="Z1494" s="301">
        <f>Y1494*K1494</f>
        <v>0</v>
      </c>
      <c r="AA1494" s="301">
        <v>0</v>
      </c>
      <c r="AB1494" s="302">
        <f>AA1494*K1494</f>
        <v>0</v>
      </c>
      <c r="AS1494" s="172" t="s">
        <v>273</v>
      </c>
      <c r="AU1494" s="172" t="s">
        <v>173</v>
      </c>
      <c r="AV1494" s="172" t="s">
        <v>86</v>
      </c>
      <c r="AZ1494" s="172" t="s">
        <v>172</v>
      </c>
      <c r="BF1494" s="299">
        <f>IF(V1494="základní",N1494,0)</f>
        <v>0</v>
      </c>
      <c r="BG1494" s="299">
        <f>IF(V1494="snížená",N1494,0)</f>
        <v>0</v>
      </c>
      <c r="BH1494" s="299">
        <f>IF(V1494="zákl. přenesená",N1494,0)</f>
        <v>0</v>
      </c>
      <c r="BI1494" s="299">
        <f>IF(V1494="sníž. přenesená",N1494,0)</f>
        <v>0</v>
      </c>
      <c r="BJ1494" s="299">
        <f>IF(V1494="nulová",N1494,0)</f>
        <v>0</v>
      </c>
      <c r="BK1494" s="172" t="s">
        <v>81</v>
      </c>
      <c r="BL1494" s="299">
        <f>ROUND(L1494*K1494,2)</f>
        <v>0</v>
      </c>
      <c r="BM1494" s="172" t="s">
        <v>273</v>
      </c>
      <c r="BN1494" s="172" t="s">
        <v>1358</v>
      </c>
    </row>
    <row r="1495" spans="2:66" s="116" customFormat="1" ht="22.6" customHeight="1" x14ac:dyDescent="0.35">
      <c r="B1495" s="315"/>
      <c r="C1495" s="316"/>
      <c r="D1495" s="316"/>
      <c r="E1495" s="317" t="s">
        <v>5</v>
      </c>
      <c r="F1495" s="335" t="s">
        <v>1359</v>
      </c>
      <c r="G1495" s="336"/>
      <c r="H1495" s="336"/>
      <c r="I1495" s="336"/>
      <c r="J1495" s="316"/>
      <c r="K1495" s="320">
        <v>109</v>
      </c>
      <c r="L1495" s="316"/>
      <c r="M1495" s="316"/>
      <c r="N1495" s="316"/>
      <c r="O1495" s="316"/>
      <c r="P1495" s="316"/>
      <c r="Q1495" s="316"/>
      <c r="S1495" s="321"/>
      <c r="U1495" s="322"/>
      <c r="V1495" s="316"/>
      <c r="W1495" s="316"/>
      <c r="X1495" s="316"/>
      <c r="Y1495" s="316"/>
      <c r="Z1495" s="316"/>
      <c r="AA1495" s="316"/>
      <c r="AB1495" s="323"/>
      <c r="AU1495" s="324" t="s">
        <v>180</v>
      </c>
      <c r="AV1495" s="324" t="s">
        <v>86</v>
      </c>
      <c r="AW1495" s="116" t="s">
        <v>86</v>
      </c>
      <c r="AX1495" s="116" t="s">
        <v>31</v>
      </c>
      <c r="AY1495" s="116" t="s">
        <v>81</v>
      </c>
      <c r="AZ1495" s="324" t="s">
        <v>172</v>
      </c>
    </row>
    <row r="1496" spans="2:66" s="112" customFormat="1" ht="44.2" customHeight="1" x14ac:dyDescent="0.35">
      <c r="B1496" s="187"/>
      <c r="C1496" s="288" t="s">
        <v>1360</v>
      </c>
      <c r="D1496" s="288" t="s">
        <v>173</v>
      </c>
      <c r="E1496" s="289" t="s">
        <v>1361</v>
      </c>
      <c r="F1496" s="290" t="s">
        <v>1362</v>
      </c>
      <c r="G1496" s="290"/>
      <c r="H1496" s="290"/>
      <c r="I1496" s="290"/>
      <c r="J1496" s="291" t="s">
        <v>176</v>
      </c>
      <c r="K1496" s="292">
        <v>109</v>
      </c>
      <c r="L1496" s="293"/>
      <c r="M1496" s="293"/>
      <c r="N1496" s="294">
        <f>ROUND(L1496*K1496,2)</f>
        <v>0</v>
      </c>
      <c r="O1496" s="294"/>
      <c r="P1496" s="294"/>
      <c r="Q1496" s="294"/>
      <c r="R1496" s="114" t="s">
        <v>2286</v>
      </c>
      <c r="S1496" s="192"/>
      <c r="U1496" s="295" t="s">
        <v>5</v>
      </c>
      <c r="V1496" s="300" t="s">
        <v>39</v>
      </c>
      <c r="W1496" s="301">
        <v>7.4999999999999997E-2</v>
      </c>
      <c r="X1496" s="301">
        <f>W1496*K1496</f>
        <v>8.1749999999999989</v>
      </c>
      <c r="Y1496" s="301">
        <v>0</v>
      </c>
      <c r="Z1496" s="301">
        <f>Y1496*K1496</f>
        <v>0</v>
      </c>
      <c r="AA1496" s="301">
        <v>0</v>
      </c>
      <c r="AB1496" s="302">
        <f>AA1496*K1496</f>
        <v>0</v>
      </c>
      <c r="AS1496" s="172" t="s">
        <v>273</v>
      </c>
      <c r="AU1496" s="172" t="s">
        <v>173</v>
      </c>
      <c r="AV1496" s="172" t="s">
        <v>86</v>
      </c>
      <c r="AZ1496" s="172" t="s">
        <v>172</v>
      </c>
      <c r="BF1496" s="299">
        <f>IF(V1496="základní",N1496,0)</f>
        <v>0</v>
      </c>
      <c r="BG1496" s="299">
        <f>IF(V1496="snížená",N1496,0)</f>
        <v>0</v>
      </c>
      <c r="BH1496" s="299">
        <f>IF(V1496="zákl. přenesená",N1496,0)</f>
        <v>0</v>
      </c>
      <c r="BI1496" s="299">
        <f>IF(V1496="sníž. přenesená",N1496,0)</f>
        <v>0</v>
      </c>
      <c r="BJ1496" s="299">
        <f>IF(V1496="nulová",N1496,0)</f>
        <v>0</v>
      </c>
      <c r="BK1496" s="172" t="s">
        <v>81</v>
      </c>
      <c r="BL1496" s="299">
        <f>ROUND(L1496*K1496,2)</f>
        <v>0</v>
      </c>
      <c r="BM1496" s="172" t="s">
        <v>273</v>
      </c>
      <c r="BN1496" s="172" t="s">
        <v>1363</v>
      </c>
    </row>
    <row r="1497" spans="2:66" s="112" customFormat="1" ht="31.6" customHeight="1" x14ac:dyDescent="0.35">
      <c r="B1497" s="187"/>
      <c r="C1497" s="288" t="s">
        <v>1364</v>
      </c>
      <c r="D1497" s="288" t="s">
        <v>173</v>
      </c>
      <c r="E1497" s="289" t="s">
        <v>1365</v>
      </c>
      <c r="F1497" s="290" t="s">
        <v>1366</v>
      </c>
      <c r="G1497" s="290"/>
      <c r="H1497" s="290"/>
      <c r="I1497" s="290"/>
      <c r="J1497" s="291" t="s">
        <v>227</v>
      </c>
      <c r="K1497" s="292">
        <v>2.6139999999999999</v>
      </c>
      <c r="L1497" s="293"/>
      <c r="M1497" s="293"/>
      <c r="N1497" s="294">
        <f>ROUND(L1497*K1497,2)</f>
        <v>0</v>
      </c>
      <c r="O1497" s="294"/>
      <c r="P1497" s="294"/>
      <c r="Q1497" s="294"/>
      <c r="R1497" s="114" t="s">
        <v>2286</v>
      </c>
      <c r="S1497" s="192"/>
      <c r="U1497" s="295" t="s">
        <v>5</v>
      </c>
      <c r="V1497" s="300" t="s">
        <v>39</v>
      </c>
      <c r="W1497" s="301">
        <v>1.5669999999999999</v>
      </c>
      <c r="X1497" s="301">
        <f>W1497*K1497</f>
        <v>4.0961379999999998</v>
      </c>
      <c r="Y1497" s="301">
        <v>0</v>
      </c>
      <c r="Z1497" s="301">
        <f>Y1497*K1497</f>
        <v>0</v>
      </c>
      <c r="AA1497" s="301">
        <v>0</v>
      </c>
      <c r="AB1497" s="302">
        <f>AA1497*K1497</f>
        <v>0</v>
      </c>
      <c r="AS1497" s="172" t="s">
        <v>273</v>
      </c>
      <c r="AU1497" s="172" t="s">
        <v>173</v>
      </c>
      <c r="AV1497" s="172" t="s">
        <v>86</v>
      </c>
      <c r="AZ1497" s="172" t="s">
        <v>172</v>
      </c>
      <c r="BF1497" s="299">
        <f>IF(V1497="základní",N1497,0)</f>
        <v>0</v>
      </c>
      <c r="BG1497" s="299">
        <f>IF(V1497="snížená",N1497,0)</f>
        <v>0</v>
      </c>
      <c r="BH1497" s="299">
        <f>IF(V1497="zákl. přenesená",N1497,0)</f>
        <v>0</v>
      </c>
      <c r="BI1497" s="299">
        <f>IF(V1497="sníž. přenesená",N1497,0)</f>
        <v>0</v>
      </c>
      <c r="BJ1497" s="299">
        <f>IF(V1497="nulová",N1497,0)</f>
        <v>0</v>
      </c>
      <c r="BK1497" s="172" t="s">
        <v>81</v>
      </c>
      <c r="BL1497" s="299">
        <f>ROUND(L1497*K1497,2)</f>
        <v>0</v>
      </c>
      <c r="BM1497" s="172" t="s">
        <v>273</v>
      </c>
      <c r="BN1497" s="172" t="s">
        <v>1367</v>
      </c>
    </row>
    <row r="1498" spans="2:66" s="113" customFormat="1" ht="29.8" customHeight="1" x14ac:dyDescent="0.35">
      <c r="B1498" s="274"/>
      <c r="C1498" s="275"/>
      <c r="D1498" s="285" t="s">
        <v>145</v>
      </c>
      <c r="E1498" s="285"/>
      <c r="F1498" s="285"/>
      <c r="G1498" s="285"/>
      <c r="H1498" s="285"/>
      <c r="I1498" s="285"/>
      <c r="J1498" s="285"/>
      <c r="K1498" s="285"/>
      <c r="L1498" s="285"/>
      <c r="M1498" s="285"/>
      <c r="N1498" s="358">
        <f>BL1498</f>
        <v>0</v>
      </c>
      <c r="O1498" s="359"/>
      <c r="P1498" s="359"/>
      <c r="Q1498" s="359"/>
      <c r="S1498" s="278"/>
      <c r="U1498" s="279"/>
      <c r="V1498" s="275"/>
      <c r="W1498" s="275"/>
      <c r="X1498" s="280">
        <f>SUM(X1499:X1514)</f>
        <v>10.622899999999998</v>
      </c>
      <c r="Y1498" s="275"/>
      <c r="Z1498" s="280">
        <f>SUM(Z1499:Z1514)</f>
        <v>0.13515000000000002</v>
      </c>
      <c r="AA1498" s="275"/>
      <c r="AB1498" s="281">
        <f>SUM(AB1499:AB1514)</f>
        <v>4.4520000000000004E-2</v>
      </c>
      <c r="AS1498" s="282" t="s">
        <v>86</v>
      </c>
      <c r="AU1498" s="283" t="s">
        <v>73</v>
      </c>
      <c r="AV1498" s="283" t="s">
        <v>81</v>
      </c>
      <c r="AZ1498" s="282" t="s">
        <v>172</v>
      </c>
      <c r="BL1498" s="284">
        <f>SUM(BL1499:BL1514)</f>
        <v>0</v>
      </c>
    </row>
    <row r="1499" spans="2:66" s="112" customFormat="1" ht="31.6" customHeight="1" x14ac:dyDescent="0.35">
      <c r="B1499" s="187"/>
      <c r="C1499" s="288" t="s">
        <v>1368</v>
      </c>
      <c r="D1499" s="288" t="s">
        <v>173</v>
      </c>
      <c r="E1499" s="289" t="s">
        <v>1369</v>
      </c>
      <c r="F1499" s="290" t="s">
        <v>1370</v>
      </c>
      <c r="G1499" s="290"/>
      <c r="H1499" s="290"/>
      <c r="I1499" s="290"/>
      <c r="J1499" s="291" t="s">
        <v>176</v>
      </c>
      <c r="K1499" s="292">
        <v>106</v>
      </c>
      <c r="L1499" s="293"/>
      <c r="M1499" s="293"/>
      <c r="N1499" s="294">
        <f>ROUND(L1499*K1499,2)</f>
        <v>0</v>
      </c>
      <c r="O1499" s="294"/>
      <c r="P1499" s="294"/>
      <c r="Q1499" s="294"/>
      <c r="R1499" s="114" t="s">
        <v>2286</v>
      </c>
      <c r="S1499" s="192"/>
      <c r="U1499" s="295" t="s">
        <v>5</v>
      </c>
      <c r="V1499" s="300" t="s">
        <v>39</v>
      </c>
      <c r="W1499" s="301">
        <v>3.7999999999999999E-2</v>
      </c>
      <c r="X1499" s="301">
        <f>W1499*K1499</f>
        <v>4.0279999999999996</v>
      </c>
      <c r="Y1499" s="301">
        <v>0</v>
      </c>
      <c r="Z1499" s="301">
        <f>Y1499*K1499</f>
        <v>0</v>
      </c>
      <c r="AA1499" s="301">
        <v>4.2000000000000002E-4</v>
      </c>
      <c r="AB1499" s="302">
        <f>AA1499*K1499</f>
        <v>4.4520000000000004E-2</v>
      </c>
      <c r="AS1499" s="172" t="s">
        <v>273</v>
      </c>
      <c r="AU1499" s="172" t="s">
        <v>173</v>
      </c>
      <c r="AV1499" s="172" t="s">
        <v>86</v>
      </c>
      <c r="AZ1499" s="172" t="s">
        <v>172</v>
      </c>
      <c r="BF1499" s="299">
        <f>IF(V1499="základní",N1499,0)</f>
        <v>0</v>
      </c>
      <c r="BG1499" s="299">
        <f>IF(V1499="snížená",N1499,0)</f>
        <v>0</v>
      </c>
      <c r="BH1499" s="299">
        <f>IF(V1499="zákl. přenesená",N1499,0)</f>
        <v>0</v>
      </c>
      <c r="BI1499" s="299">
        <f>IF(V1499="sníž. přenesená",N1499,0)</f>
        <v>0</v>
      </c>
      <c r="BJ1499" s="299">
        <f>IF(V1499="nulová",N1499,0)</f>
        <v>0</v>
      </c>
      <c r="BK1499" s="172" t="s">
        <v>81</v>
      </c>
      <c r="BL1499" s="299">
        <f>ROUND(L1499*K1499,2)</f>
        <v>0</v>
      </c>
      <c r="BM1499" s="172" t="s">
        <v>273</v>
      </c>
      <c r="BN1499" s="172" t="s">
        <v>1371</v>
      </c>
    </row>
    <row r="1500" spans="2:66" s="115" customFormat="1" ht="22.6" customHeight="1" x14ac:dyDescent="0.35">
      <c r="B1500" s="303"/>
      <c r="C1500" s="304"/>
      <c r="D1500" s="304"/>
      <c r="E1500" s="305" t="s">
        <v>5</v>
      </c>
      <c r="F1500" s="306" t="s">
        <v>235</v>
      </c>
      <c r="G1500" s="307"/>
      <c r="H1500" s="307"/>
      <c r="I1500" s="307"/>
      <c r="J1500" s="304"/>
      <c r="K1500" s="308" t="s">
        <v>5</v>
      </c>
      <c r="L1500" s="304"/>
      <c r="M1500" s="304"/>
      <c r="N1500" s="304"/>
      <c r="O1500" s="304"/>
      <c r="P1500" s="304"/>
      <c r="Q1500" s="304"/>
      <c r="S1500" s="309"/>
      <c r="U1500" s="310"/>
      <c r="V1500" s="304"/>
      <c r="W1500" s="304"/>
      <c r="X1500" s="304"/>
      <c r="Y1500" s="304"/>
      <c r="Z1500" s="304"/>
      <c r="AA1500" s="304"/>
      <c r="AB1500" s="311"/>
      <c r="AU1500" s="312" t="s">
        <v>180</v>
      </c>
      <c r="AV1500" s="312" t="s">
        <v>86</v>
      </c>
      <c r="AW1500" s="115" t="s">
        <v>81</v>
      </c>
      <c r="AX1500" s="115" t="s">
        <v>31</v>
      </c>
      <c r="AY1500" s="115" t="s">
        <v>74</v>
      </c>
      <c r="AZ1500" s="312" t="s">
        <v>172</v>
      </c>
    </row>
    <row r="1501" spans="2:66" s="115" customFormat="1" ht="22.6" customHeight="1" x14ac:dyDescent="0.35">
      <c r="B1501" s="303"/>
      <c r="C1501" s="304"/>
      <c r="D1501" s="304"/>
      <c r="E1501" s="305" t="s">
        <v>5</v>
      </c>
      <c r="F1501" s="313" t="s">
        <v>858</v>
      </c>
      <c r="G1501" s="314"/>
      <c r="H1501" s="314"/>
      <c r="I1501" s="314"/>
      <c r="J1501" s="304"/>
      <c r="K1501" s="308" t="s">
        <v>5</v>
      </c>
      <c r="L1501" s="304"/>
      <c r="M1501" s="304"/>
      <c r="N1501" s="304"/>
      <c r="O1501" s="304"/>
      <c r="P1501" s="304"/>
      <c r="Q1501" s="304"/>
      <c r="S1501" s="309"/>
      <c r="U1501" s="310"/>
      <c r="V1501" s="304"/>
      <c r="W1501" s="304"/>
      <c r="X1501" s="304"/>
      <c r="Y1501" s="304"/>
      <c r="Z1501" s="304"/>
      <c r="AA1501" s="304"/>
      <c r="AB1501" s="311"/>
      <c r="AU1501" s="312" t="s">
        <v>180</v>
      </c>
      <c r="AV1501" s="312" t="s">
        <v>86</v>
      </c>
      <c r="AW1501" s="115" t="s">
        <v>81</v>
      </c>
      <c r="AX1501" s="115" t="s">
        <v>31</v>
      </c>
      <c r="AY1501" s="115" t="s">
        <v>74</v>
      </c>
      <c r="AZ1501" s="312" t="s">
        <v>172</v>
      </c>
    </row>
    <row r="1502" spans="2:66" s="115" customFormat="1" ht="22.6" customHeight="1" x14ac:dyDescent="0.35">
      <c r="B1502" s="303"/>
      <c r="C1502" s="304"/>
      <c r="D1502" s="304"/>
      <c r="E1502" s="305" t="s">
        <v>5</v>
      </c>
      <c r="F1502" s="313" t="s">
        <v>859</v>
      </c>
      <c r="G1502" s="314"/>
      <c r="H1502" s="314"/>
      <c r="I1502" s="314"/>
      <c r="J1502" s="304"/>
      <c r="K1502" s="308" t="s">
        <v>5</v>
      </c>
      <c r="L1502" s="304"/>
      <c r="M1502" s="304"/>
      <c r="N1502" s="304"/>
      <c r="O1502" s="304"/>
      <c r="P1502" s="304"/>
      <c r="Q1502" s="304"/>
      <c r="S1502" s="309"/>
      <c r="U1502" s="310"/>
      <c r="V1502" s="304"/>
      <c r="W1502" s="304"/>
      <c r="X1502" s="304"/>
      <c r="Y1502" s="304"/>
      <c r="Z1502" s="304"/>
      <c r="AA1502" s="304"/>
      <c r="AB1502" s="311"/>
      <c r="AU1502" s="312" t="s">
        <v>180</v>
      </c>
      <c r="AV1502" s="312" t="s">
        <v>86</v>
      </c>
      <c r="AW1502" s="115" t="s">
        <v>81</v>
      </c>
      <c r="AX1502" s="115" t="s">
        <v>31</v>
      </c>
      <c r="AY1502" s="115" t="s">
        <v>74</v>
      </c>
      <c r="AZ1502" s="312" t="s">
        <v>172</v>
      </c>
    </row>
    <row r="1503" spans="2:66" s="115" customFormat="1" ht="22.6" customHeight="1" x14ac:dyDescent="0.35">
      <c r="B1503" s="303"/>
      <c r="C1503" s="304"/>
      <c r="D1503" s="304"/>
      <c r="E1503" s="305" t="s">
        <v>5</v>
      </c>
      <c r="F1503" s="313" t="s">
        <v>860</v>
      </c>
      <c r="G1503" s="314"/>
      <c r="H1503" s="314"/>
      <c r="I1503" s="314"/>
      <c r="J1503" s="304"/>
      <c r="K1503" s="308" t="s">
        <v>5</v>
      </c>
      <c r="L1503" s="304"/>
      <c r="M1503" s="304"/>
      <c r="N1503" s="304"/>
      <c r="O1503" s="304"/>
      <c r="P1503" s="304"/>
      <c r="Q1503" s="304"/>
      <c r="S1503" s="309"/>
      <c r="U1503" s="310"/>
      <c r="V1503" s="304"/>
      <c r="W1503" s="304"/>
      <c r="X1503" s="304"/>
      <c r="Y1503" s="304"/>
      <c r="Z1503" s="304"/>
      <c r="AA1503" s="304"/>
      <c r="AB1503" s="311"/>
      <c r="AU1503" s="312" t="s">
        <v>180</v>
      </c>
      <c r="AV1503" s="312" t="s">
        <v>86</v>
      </c>
      <c r="AW1503" s="115" t="s">
        <v>81</v>
      </c>
      <c r="AX1503" s="115" t="s">
        <v>31</v>
      </c>
      <c r="AY1503" s="115" t="s">
        <v>74</v>
      </c>
      <c r="AZ1503" s="312" t="s">
        <v>172</v>
      </c>
    </row>
    <row r="1504" spans="2:66" s="116" customFormat="1" ht="22.6" customHeight="1" x14ac:dyDescent="0.35">
      <c r="B1504" s="315"/>
      <c r="C1504" s="316"/>
      <c r="D1504" s="316"/>
      <c r="E1504" s="317" t="s">
        <v>5</v>
      </c>
      <c r="F1504" s="318" t="s">
        <v>904</v>
      </c>
      <c r="G1504" s="319"/>
      <c r="H1504" s="319"/>
      <c r="I1504" s="319"/>
      <c r="J1504" s="316"/>
      <c r="K1504" s="320">
        <v>106</v>
      </c>
      <c r="L1504" s="316"/>
      <c r="M1504" s="316"/>
      <c r="N1504" s="316"/>
      <c r="O1504" s="316"/>
      <c r="P1504" s="316"/>
      <c r="Q1504" s="316"/>
      <c r="S1504" s="321"/>
      <c r="U1504" s="322"/>
      <c r="V1504" s="316"/>
      <c r="W1504" s="316"/>
      <c r="X1504" s="316"/>
      <c r="Y1504" s="316"/>
      <c r="Z1504" s="316"/>
      <c r="AA1504" s="316"/>
      <c r="AB1504" s="323"/>
      <c r="AU1504" s="324" t="s">
        <v>180</v>
      </c>
      <c r="AV1504" s="324" t="s">
        <v>86</v>
      </c>
      <c r="AW1504" s="116" t="s">
        <v>86</v>
      </c>
      <c r="AX1504" s="116" t="s">
        <v>31</v>
      </c>
      <c r="AY1504" s="116" t="s">
        <v>81</v>
      </c>
      <c r="AZ1504" s="324" t="s">
        <v>172</v>
      </c>
    </row>
    <row r="1505" spans="2:66" s="112" customFormat="1" ht="31.6" customHeight="1" x14ac:dyDescent="0.35">
      <c r="B1505" s="187"/>
      <c r="C1505" s="288" t="s">
        <v>1372</v>
      </c>
      <c r="D1505" s="288" t="s">
        <v>173</v>
      </c>
      <c r="E1505" s="289" t="s">
        <v>1373</v>
      </c>
      <c r="F1505" s="290" t="s">
        <v>1374</v>
      </c>
      <c r="G1505" s="290"/>
      <c r="H1505" s="290"/>
      <c r="I1505" s="290"/>
      <c r="J1505" s="291" t="s">
        <v>176</v>
      </c>
      <c r="K1505" s="292">
        <v>106</v>
      </c>
      <c r="L1505" s="293"/>
      <c r="M1505" s="293"/>
      <c r="N1505" s="294">
        <f>ROUND(L1505*K1505,2)</f>
        <v>0</v>
      </c>
      <c r="O1505" s="294"/>
      <c r="P1505" s="294"/>
      <c r="Q1505" s="294"/>
      <c r="R1505" s="114" t="s">
        <v>2286</v>
      </c>
      <c r="S1505" s="192"/>
      <c r="U1505" s="295" t="s">
        <v>5</v>
      </c>
      <c r="V1505" s="300" t="s">
        <v>39</v>
      </c>
      <c r="W1505" s="301">
        <v>0.06</v>
      </c>
      <c r="X1505" s="301">
        <f>W1505*K1505</f>
        <v>6.3599999999999994</v>
      </c>
      <c r="Y1505" s="301">
        <v>0</v>
      </c>
      <c r="Z1505" s="301">
        <f>Y1505*K1505</f>
        <v>0</v>
      </c>
      <c r="AA1505" s="301">
        <v>0</v>
      </c>
      <c r="AB1505" s="302">
        <f>AA1505*K1505</f>
        <v>0</v>
      </c>
      <c r="AS1505" s="172" t="s">
        <v>273</v>
      </c>
      <c r="AU1505" s="172" t="s">
        <v>173</v>
      </c>
      <c r="AV1505" s="172" t="s">
        <v>86</v>
      </c>
      <c r="AZ1505" s="172" t="s">
        <v>172</v>
      </c>
      <c r="BF1505" s="299">
        <f>IF(V1505="základní",N1505,0)</f>
        <v>0</v>
      </c>
      <c r="BG1505" s="299">
        <f>IF(V1505="snížená",N1505,0)</f>
        <v>0</v>
      </c>
      <c r="BH1505" s="299">
        <f>IF(V1505="zákl. přenesená",N1505,0)</f>
        <v>0</v>
      </c>
      <c r="BI1505" s="299">
        <f>IF(V1505="sníž. přenesená",N1505,0)</f>
        <v>0</v>
      </c>
      <c r="BJ1505" s="299">
        <f>IF(V1505="nulová",N1505,0)</f>
        <v>0</v>
      </c>
      <c r="BK1505" s="172" t="s">
        <v>81</v>
      </c>
      <c r="BL1505" s="299">
        <f>ROUND(L1505*K1505,2)</f>
        <v>0</v>
      </c>
      <c r="BM1505" s="172" t="s">
        <v>273</v>
      </c>
      <c r="BN1505" s="172" t="s">
        <v>1375</v>
      </c>
    </row>
    <row r="1506" spans="2:66" s="115" customFormat="1" ht="22.6" customHeight="1" x14ac:dyDescent="0.35">
      <c r="B1506" s="303"/>
      <c r="C1506" s="304"/>
      <c r="D1506" s="304"/>
      <c r="E1506" s="305" t="s">
        <v>5</v>
      </c>
      <c r="F1506" s="306" t="s">
        <v>235</v>
      </c>
      <c r="G1506" s="307"/>
      <c r="H1506" s="307"/>
      <c r="I1506" s="307"/>
      <c r="J1506" s="304"/>
      <c r="K1506" s="308" t="s">
        <v>5</v>
      </c>
      <c r="L1506" s="304"/>
      <c r="M1506" s="304"/>
      <c r="N1506" s="304"/>
      <c r="O1506" s="304"/>
      <c r="P1506" s="304"/>
      <c r="Q1506" s="304"/>
      <c r="S1506" s="309"/>
      <c r="U1506" s="310"/>
      <c r="V1506" s="304"/>
      <c r="W1506" s="304"/>
      <c r="X1506" s="304"/>
      <c r="Y1506" s="304"/>
      <c r="Z1506" s="304"/>
      <c r="AA1506" s="304"/>
      <c r="AB1506" s="311"/>
      <c r="AU1506" s="312" t="s">
        <v>180</v>
      </c>
      <c r="AV1506" s="312" t="s">
        <v>86</v>
      </c>
      <c r="AW1506" s="115" t="s">
        <v>81</v>
      </c>
      <c r="AX1506" s="115" t="s">
        <v>31</v>
      </c>
      <c r="AY1506" s="115" t="s">
        <v>74</v>
      </c>
      <c r="AZ1506" s="312" t="s">
        <v>172</v>
      </c>
    </row>
    <row r="1507" spans="2:66" s="115" customFormat="1" ht="22.6" customHeight="1" x14ac:dyDescent="0.35">
      <c r="B1507" s="303"/>
      <c r="C1507" s="304"/>
      <c r="D1507" s="304"/>
      <c r="E1507" s="305" t="s">
        <v>5</v>
      </c>
      <c r="F1507" s="313" t="s">
        <v>858</v>
      </c>
      <c r="G1507" s="314"/>
      <c r="H1507" s="314"/>
      <c r="I1507" s="314"/>
      <c r="J1507" s="304"/>
      <c r="K1507" s="308" t="s">
        <v>5</v>
      </c>
      <c r="L1507" s="304"/>
      <c r="M1507" s="304"/>
      <c r="N1507" s="304"/>
      <c r="O1507" s="304"/>
      <c r="P1507" s="304"/>
      <c r="Q1507" s="304"/>
      <c r="S1507" s="309"/>
      <c r="U1507" s="310"/>
      <c r="V1507" s="304"/>
      <c r="W1507" s="304"/>
      <c r="X1507" s="304"/>
      <c r="Y1507" s="304"/>
      <c r="Z1507" s="304"/>
      <c r="AA1507" s="304"/>
      <c r="AB1507" s="311"/>
      <c r="AU1507" s="312" t="s">
        <v>180</v>
      </c>
      <c r="AV1507" s="312" t="s">
        <v>86</v>
      </c>
      <c r="AW1507" s="115" t="s">
        <v>81</v>
      </c>
      <c r="AX1507" s="115" t="s">
        <v>31</v>
      </c>
      <c r="AY1507" s="115" t="s">
        <v>74</v>
      </c>
      <c r="AZ1507" s="312" t="s">
        <v>172</v>
      </c>
    </row>
    <row r="1508" spans="2:66" s="115" customFormat="1" ht="22.6" customHeight="1" x14ac:dyDescent="0.35">
      <c r="B1508" s="303"/>
      <c r="C1508" s="304"/>
      <c r="D1508" s="304"/>
      <c r="E1508" s="305" t="s">
        <v>5</v>
      </c>
      <c r="F1508" s="313" t="s">
        <v>859</v>
      </c>
      <c r="G1508" s="314"/>
      <c r="H1508" s="314"/>
      <c r="I1508" s="314"/>
      <c r="J1508" s="304"/>
      <c r="K1508" s="308" t="s">
        <v>5</v>
      </c>
      <c r="L1508" s="304"/>
      <c r="M1508" s="304"/>
      <c r="N1508" s="304"/>
      <c r="O1508" s="304"/>
      <c r="P1508" s="304"/>
      <c r="Q1508" s="304"/>
      <c r="S1508" s="309"/>
      <c r="U1508" s="310"/>
      <c r="V1508" s="304"/>
      <c r="W1508" s="304"/>
      <c r="X1508" s="304"/>
      <c r="Y1508" s="304"/>
      <c r="Z1508" s="304"/>
      <c r="AA1508" s="304"/>
      <c r="AB1508" s="311"/>
      <c r="AU1508" s="312" t="s">
        <v>180</v>
      </c>
      <c r="AV1508" s="312" t="s">
        <v>86</v>
      </c>
      <c r="AW1508" s="115" t="s">
        <v>81</v>
      </c>
      <c r="AX1508" s="115" t="s">
        <v>31</v>
      </c>
      <c r="AY1508" s="115" t="s">
        <v>74</v>
      </c>
      <c r="AZ1508" s="312" t="s">
        <v>172</v>
      </c>
    </row>
    <row r="1509" spans="2:66" s="115" customFormat="1" ht="22.6" customHeight="1" x14ac:dyDescent="0.35">
      <c r="B1509" s="303"/>
      <c r="C1509" s="304"/>
      <c r="D1509" s="304"/>
      <c r="E1509" s="305" t="s">
        <v>5</v>
      </c>
      <c r="F1509" s="313" t="s">
        <v>860</v>
      </c>
      <c r="G1509" s="314"/>
      <c r="H1509" s="314"/>
      <c r="I1509" s="314"/>
      <c r="J1509" s="304"/>
      <c r="K1509" s="308" t="s">
        <v>5</v>
      </c>
      <c r="L1509" s="304"/>
      <c r="M1509" s="304"/>
      <c r="N1509" s="304"/>
      <c r="O1509" s="304"/>
      <c r="P1509" s="304"/>
      <c r="Q1509" s="304"/>
      <c r="S1509" s="309"/>
      <c r="U1509" s="310"/>
      <c r="V1509" s="304"/>
      <c r="W1509" s="304"/>
      <c r="X1509" s="304"/>
      <c r="Y1509" s="304"/>
      <c r="Z1509" s="304"/>
      <c r="AA1509" s="304"/>
      <c r="AB1509" s="311"/>
      <c r="AU1509" s="312" t="s">
        <v>180</v>
      </c>
      <c r="AV1509" s="312" t="s">
        <v>86</v>
      </c>
      <c r="AW1509" s="115" t="s">
        <v>81</v>
      </c>
      <c r="AX1509" s="115" t="s">
        <v>31</v>
      </c>
      <c r="AY1509" s="115" t="s">
        <v>74</v>
      </c>
      <c r="AZ1509" s="312" t="s">
        <v>172</v>
      </c>
    </row>
    <row r="1510" spans="2:66" s="116" customFormat="1" ht="22.6" customHeight="1" x14ac:dyDescent="0.35">
      <c r="B1510" s="315"/>
      <c r="C1510" s="316"/>
      <c r="D1510" s="316"/>
      <c r="E1510" s="317" t="s">
        <v>5</v>
      </c>
      <c r="F1510" s="318" t="s">
        <v>904</v>
      </c>
      <c r="G1510" s="319"/>
      <c r="H1510" s="319"/>
      <c r="I1510" s="319"/>
      <c r="J1510" s="316"/>
      <c r="K1510" s="320">
        <v>106</v>
      </c>
      <c r="L1510" s="316"/>
      <c r="M1510" s="316"/>
      <c r="N1510" s="316"/>
      <c r="O1510" s="316"/>
      <c r="P1510" s="316"/>
      <c r="Q1510" s="316"/>
      <c r="S1510" s="321"/>
      <c r="U1510" s="322"/>
      <c r="V1510" s="316"/>
      <c r="W1510" s="316"/>
      <c r="X1510" s="316"/>
      <c r="Y1510" s="316"/>
      <c r="Z1510" s="316"/>
      <c r="AA1510" s="316"/>
      <c r="AB1510" s="323"/>
      <c r="AU1510" s="324" t="s">
        <v>180</v>
      </c>
      <c r="AV1510" s="324" t="s">
        <v>86</v>
      </c>
      <c r="AW1510" s="116" t="s">
        <v>86</v>
      </c>
      <c r="AX1510" s="116" t="s">
        <v>31</v>
      </c>
      <c r="AY1510" s="116" t="s">
        <v>81</v>
      </c>
      <c r="AZ1510" s="324" t="s">
        <v>172</v>
      </c>
    </row>
    <row r="1511" spans="2:66" s="112" customFormat="1" ht="31.6" customHeight="1" x14ac:dyDescent="0.35">
      <c r="B1511" s="187"/>
      <c r="C1511" s="337" t="s">
        <v>1376</v>
      </c>
      <c r="D1511" s="337" t="s">
        <v>238</v>
      </c>
      <c r="E1511" s="338" t="s">
        <v>1377</v>
      </c>
      <c r="F1511" s="339" t="s">
        <v>1378</v>
      </c>
      <c r="G1511" s="339"/>
      <c r="H1511" s="339"/>
      <c r="I1511" s="339"/>
      <c r="J1511" s="340" t="s">
        <v>176</v>
      </c>
      <c r="K1511" s="341">
        <v>108.12</v>
      </c>
      <c r="L1511" s="342"/>
      <c r="M1511" s="342"/>
      <c r="N1511" s="343">
        <f>ROUND(L1511*K1511,2)</f>
        <v>0</v>
      </c>
      <c r="O1511" s="294"/>
      <c r="P1511" s="294"/>
      <c r="Q1511" s="294"/>
      <c r="R1511" s="118" t="s">
        <v>2286</v>
      </c>
      <c r="S1511" s="192"/>
      <c r="U1511" s="295" t="s">
        <v>5</v>
      </c>
      <c r="V1511" s="300" t="s">
        <v>39</v>
      </c>
      <c r="W1511" s="301">
        <v>0</v>
      </c>
      <c r="X1511" s="301">
        <f>W1511*K1511</f>
        <v>0</v>
      </c>
      <c r="Y1511" s="301">
        <v>1.25E-3</v>
      </c>
      <c r="Z1511" s="301">
        <f>Y1511*K1511</f>
        <v>0.13515000000000002</v>
      </c>
      <c r="AA1511" s="301">
        <v>0</v>
      </c>
      <c r="AB1511" s="302">
        <f>AA1511*K1511</f>
        <v>0</v>
      </c>
      <c r="AS1511" s="172" t="s">
        <v>375</v>
      </c>
      <c r="AU1511" s="172" t="s">
        <v>238</v>
      </c>
      <c r="AV1511" s="172" t="s">
        <v>86</v>
      </c>
      <c r="AZ1511" s="172" t="s">
        <v>172</v>
      </c>
      <c r="BF1511" s="299">
        <f>IF(V1511="základní",N1511,0)</f>
        <v>0</v>
      </c>
      <c r="BG1511" s="299">
        <f>IF(V1511="snížená",N1511,0)</f>
        <v>0</v>
      </c>
      <c r="BH1511" s="299">
        <f>IF(V1511="zákl. přenesená",N1511,0)</f>
        <v>0</v>
      </c>
      <c r="BI1511" s="299">
        <f>IF(V1511="sníž. přenesená",N1511,0)</f>
        <v>0</v>
      </c>
      <c r="BJ1511" s="299">
        <f>IF(V1511="nulová",N1511,0)</f>
        <v>0</v>
      </c>
      <c r="BK1511" s="172" t="s">
        <v>81</v>
      </c>
      <c r="BL1511" s="299">
        <f>ROUND(L1511*K1511,2)</f>
        <v>0</v>
      </c>
      <c r="BM1511" s="172" t="s">
        <v>273</v>
      </c>
      <c r="BN1511" s="172" t="s">
        <v>1379</v>
      </c>
    </row>
    <row r="1512" spans="2:66" s="112" customFormat="1" ht="22.6" customHeight="1" x14ac:dyDescent="0.35">
      <c r="B1512" s="187"/>
      <c r="C1512" s="188"/>
      <c r="D1512" s="188"/>
      <c r="E1512" s="188"/>
      <c r="F1512" s="354" t="s">
        <v>1380</v>
      </c>
      <c r="G1512" s="355"/>
      <c r="H1512" s="355"/>
      <c r="I1512" s="355"/>
      <c r="J1512" s="188"/>
      <c r="K1512" s="188"/>
      <c r="L1512" s="188"/>
      <c r="M1512" s="188"/>
      <c r="N1512" s="188"/>
      <c r="O1512" s="188"/>
      <c r="P1512" s="188"/>
      <c r="Q1512" s="188"/>
      <c r="S1512" s="192"/>
      <c r="U1512" s="356"/>
      <c r="V1512" s="188"/>
      <c r="W1512" s="188"/>
      <c r="X1512" s="188"/>
      <c r="Y1512" s="188"/>
      <c r="Z1512" s="188"/>
      <c r="AA1512" s="188"/>
      <c r="AB1512" s="357"/>
      <c r="AU1512" s="172" t="s">
        <v>326</v>
      </c>
      <c r="AV1512" s="172" t="s">
        <v>86</v>
      </c>
    </row>
    <row r="1513" spans="2:66" s="116" customFormat="1" ht="22.6" customHeight="1" x14ac:dyDescent="0.35">
      <c r="B1513" s="315"/>
      <c r="C1513" s="316"/>
      <c r="D1513" s="316"/>
      <c r="E1513" s="317" t="s">
        <v>5</v>
      </c>
      <c r="F1513" s="318" t="s">
        <v>1381</v>
      </c>
      <c r="G1513" s="319"/>
      <c r="H1513" s="319"/>
      <c r="I1513" s="319"/>
      <c r="J1513" s="316"/>
      <c r="K1513" s="320">
        <v>108.12</v>
      </c>
      <c r="L1513" s="316"/>
      <c r="M1513" s="316"/>
      <c r="N1513" s="316"/>
      <c r="O1513" s="316"/>
      <c r="P1513" s="316"/>
      <c r="Q1513" s="316"/>
      <c r="S1513" s="321"/>
      <c r="U1513" s="322"/>
      <c r="V1513" s="316"/>
      <c r="W1513" s="316"/>
      <c r="X1513" s="316"/>
      <c r="Y1513" s="316"/>
      <c r="Z1513" s="316"/>
      <c r="AA1513" s="316"/>
      <c r="AB1513" s="323"/>
      <c r="AU1513" s="324" t="s">
        <v>180</v>
      </c>
      <c r="AV1513" s="324" t="s">
        <v>86</v>
      </c>
      <c r="AW1513" s="116" t="s">
        <v>86</v>
      </c>
      <c r="AX1513" s="116" t="s">
        <v>31</v>
      </c>
      <c r="AY1513" s="116" t="s">
        <v>81</v>
      </c>
      <c r="AZ1513" s="324" t="s">
        <v>172</v>
      </c>
    </row>
    <row r="1514" spans="2:66" s="112" customFormat="1" ht="31.6" customHeight="1" x14ac:dyDescent="0.35">
      <c r="B1514" s="187"/>
      <c r="C1514" s="288" t="s">
        <v>1382</v>
      </c>
      <c r="D1514" s="288" t="s">
        <v>173</v>
      </c>
      <c r="E1514" s="289" t="s">
        <v>1383</v>
      </c>
      <c r="F1514" s="290" t="s">
        <v>1384</v>
      </c>
      <c r="G1514" s="290"/>
      <c r="H1514" s="290"/>
      <c r="I1514" s="290"/>
      <c r="J1514" s="291" t="s">
        <v>227</v>
      </c>
      <c r="K1514" s="292">
        <v>0.13500000000000001</v>
      </c>
      <c r="L1514" s="293"/>
      <c r="M1514" s="293"/>
      <c r="N1514" s="294">
        <f>ROUND(L1514*K1514,2)</f>
        <v>0</v>
      </c>
      <c r="O1514" s="294"/>
      <c r="P1514" s="294"/>
      <c r="Q1514" s="294"/>
      <c r="R1514" s="114" t="s">
        <v>2286</v>
      </c>
      <c r="S1514" s="192"/>
      <c r="U1514" s="295" t="s">
        <v>5</v>
      </c>
      <c r="V1514" s="300" t="s">
        <v>39</v>
      </c>
      <c r="W1514" s="301">
        <v>1.74</v>
      </c>
      <c r="X1514" s="301">
        <f>W1514*K1514</f>
        <v>0.23490000000000003</v>
      </c>
      <c r="Y1514" s="301">
        <v>0</v>
      </c>
      <c r="Z1514" s="301">
        <f>Y1514*K1514</f>
        <v>0</v>
      </c>
      <c r="AA1514" s="301">
        <v>0</v>
      </c>
      <c r="AB1514" s="302">
        <f>AA1514*K1514</f>
        <v>0</v>
      </c>
      <c r="AS1514" s="172" t="s">
        <v>273</v>
      </c>
      <c r="AU1514" s="172" t="s">
        <v>173</v>
      </c>
      <c r="AV1514" s="172" t="s">
        <v>86</v>
      </c>
      <c r="AZ1514" s="172" t="s">
        <v>172</v>
      </c>
      <c r="BF1514" s="299">
        <f>IF(V1514="základní",N1514,0)</f>
        <v>0</v>
      </c>
      <c r="BG1514" s="299">
        <f>IF(V1514="snížená",N1514,0)</f>
        <v>0</v>
      </c>
      <c r="BH1514" s="299">
        <f>IF(V1514="zákl. přenesená",N1514,0)</f>
        <v>0</v>
      </c>
      <c r="BI1514" s="299">
        <f>IF(V1514="sníž. přenesená",N1514,0)</f>
        <v>0</v>
      </c>
      <c r="BJ1514" s="299">
        <f>IF(V1514="nulová",N1514,0)</f>
        <v>0</v>
      </c>
      <c r="BK1514" s="172" t="s">
        <v>81</v>
      </c>
      <c r="BL1514" s="299">
        <f>ROUND(L1514*K1514,2)</f>
        <v>0</v>
      </c>
      <c r="BM1514" s="172" t="s">
        <v>273</v>
      </c>
      <c r="BN1514" s="172" t="s">
        <v>1385</v>
      </c>
    </row>
    <row r="1515" spans="2:66" s="113" customFormat="1" ht="29.8" customHeight="1" x14ac:dyDescent="0.35">
      <c r="B1515" s="274"/>
      <c r="C1515" s="275"/>
      <c r="D1515" s="285" t="s">
        <v>146</v>
      </c>
      <c r="E1515" s="285"/>
      <c r="F1515" s="285"/>
      <c r="G1515" s="285"/>
      <c r="H1515" s="285"/>
      <c r="I1515" s="285"/>
      <c r="J1515" s="285"/>
      <c r="K1515" s="285"/>
      <c r="L1515" s="285"/>
      <c r="M1515" s="285"/>
      <c r="N1515" s="358">
        <f>BL1515</f>
        <v>0</v>
      </c>
      <c r="O1515" s="359"/>
      <c r="P1515" s="359"/>
      <c r="Q1515" s="359"/>
      <c r="S1515" s="278"/>
      <c r="U1515" s="279"/>
      <c r="V1515" s="275"/>
      <c r="W1515" s="275"/>
      <c r="X1515" s="280">
        <f>SUM(X1516:X1572)</f>
        <v>225.99479000000002</v>
      </c>
      <c r="Y1515" s="275"/>
      <c r="Z1515" s="280">
        <f>SUM(Z1516:Z1572)</f>
        <v>2.7843923499999996</v>
      </c>
      <c r="AA1515" s="275"/>
      <c r="AB1515" s="281">
        <f>SUM(AB1516:AB1572)</f>
        <v>0.86101969999999994</v>
      </c>
      <c r="AS1515" s="282" t="s">
        <v>86</v>
      </c>
      <c r="AU1515" s="283" t="s">
        <v>73</v>
      </c>
      <c r="AV1515" s="283" t="s">
        <v>81</v>
      </c>
      <c r="AZ1515" s="282" t="s">
        <v>172</v>
      </c>
      <c r="BL1515" s="284">
        <f>SUM(BL1516:BL1572)</f>
        <v>0</v>
      </c>
    </row>
    <row r="1516" spans="2:66" s="112" customFormat="1" ht="31.6" customHeight="1" x14ac:dyDescent="0.35">
      <c r="B1516" s="187"/>
      <c r="C1516" s="288" t="s">
        <v>1386</v>
      </c>
      <c r="D1516" s="288" t="s">
        <v>173</v>
      </c>
      <c r="E1516" s="289" t="s">
        <v>1387</v>
      </c>
      <c r="F1516" s="290" t="s">
        <v>1388</v>
      </c>
      <c r="G1516" s="290"/>
      <c r="H1516" s="290"/>
      <c r="I1516" s="290"/>
      <c r="J1516" s="291" t="s">
        <v>176</v>
      </c>
      <c r="K1516" s="292">
        <v>34.408999999999999</v>
      </c>
      <c r="L1516" s="293"/>
      <c r="M1516" s="293"/>
      <c r="N1516" s="294">
        <f>ROUND(L1516*K1516,2)</f>
        <v>0</v>
      </c>
      <c r="O1516" s="294"/>
      <c r="P1516" s="294"/>
      <c r="Q1516" s="294"/>
      <c r="R1516" s="114" t="s">
        <v>2286</v>
      </c>
      <c r="S1516" s="192"/>
      <c r="U1516" s="295" t="s">
        <v>5</v>
      </c>
      <c r="V1516" s="300" t="s">
        <v>39</v>
      </c>
      <c r="W1516" s="301">
        <v>1.296</v>
      </c>
      <c r="X1516" s="301">
        <f>W1516*K1516</f>
        <v>44.594064000000003</v>
      </c>
      <c r="Y1516" s="301">
        <v>4.6190000000000002E-2</v>
      </c>
      <c r="Z1516" s="301">
        <f>Y1516*K1516</f>
        <v>1.5893517100000001</v>
      </c>
      <c r="AA1516" s="301">
        <v>0</v>
      </c>
      <c r="AB1516" s="302">
        <f>AA1516*K1516</f>
        <v>0</v>
      </c>
      <c r="AS1516" s="172" t="s">
        <v>273</v>
      </c>
      <c r="AU1516" s="172" t="s">
        <v>173</v>
      </c>
      <c r="AV1516" s="172" t="s">
        <v>86</v>
      </c>
      <c r="AZ1516" s="172" t="s">
        <v>172</v>
      </c>
      <c r="BF1516" s="299">
        <f>IF(V1516="základní",N1516,0)</f>
        <v>0</v>
      </c>
      <c r="BG1516" s="299">
        <f>IF(V1516="snížená",N1516,0)</f>
        <v>0</v>
      </c>
      <c r="BH1516" s="299">
        <f>IF(V1516="zákl. přenesená",N1516,0)</f>
        <v>0</v>
      </c>
      <c r="BI1516" s="299">
        <f>IF(V1516="sníž. přenesená",N1516,0)</f>
        <v>0</v>
      </c>
      <c r="BJ1516" s="299">
        <f>IF(V1516="nulová",N1516,0)</f>
        <v>0</v>
      </c>
      <c r="BK1516" s="172" t="s">
        <v>81</v>
      </c>
      <c r="BL1516" s="299">
        <f>ROUND(L1516*K1516,2)</f>
        <v>0</v>
      </c>
      <c r="BM1516" s="172" t="s">
        <v>273</v>
      </c>
      <c r="BN1516" s="172" t="s">
        <v>1389</v>
      </c>
    </row>
    <row r="1517" spans="2:66" s="115" customFormat="1" ht="22.6" customHeight="1" x14ac:dyDescent="0.35">
      <c r="B1517" s="303"/>
      <c r="C1517" s="304"/>
      <c r="D1517" s="304"/>
      <c r="E1517" s="305" t="s">
        <v>5</v>
      </c>
      <c r="F1517" s="306" t="s">
        <v>235</v>
      </c>
      <c r="G1517" s="307"/>
      <c r="H1517" s="307"/>
      <c r="I1517" s="307"/>
      <c r="J1517" s="304"/>
      <c r="K1517" s="308" t="s">
        <v>5</v>
      </c>
      <c r="L1517" s="304"/>
      <c r="M1517" s="304"/>
      <c r="N1517" s="304"/>
      <c r="O1517" s="304"/>
      <c r="P1517" s="304"/>
      <c r="Q1517" s="304"/>
      <c r="S1517" s="309"/>
      <c r="U1517" s="310"/>
      <c r="V1517" s="304"/>
      <c r="W1517" s="304"/>
      <c r="X1517" s="304"/>
      <c r="Y1517" s="304"/>
      <c r="Z1517" s="304"/>
      <c r="AA1517" s="304"/>
      <c r="AB1517" s="311"/>
      <c r="AU1517" s="312" t="s">
        <v>180</v>
      </c>
      <c r="AV1517" s="312" t="s">
        <v>86</v>
      </c>
      <c r="AW1517" s="115" t="s">
        <v>81</v>
      </c>
      <c r="AX1517" s="115" t="s">
        <v>31</v>
      </c>
      <c r="AY1517" s="115" t="s">
        <v>74</v>
      </c>
      <c r="AZ1517" s="312" t="s">
        <v>172</v>
      </c>
    </row>
    <row r="1518" spans="2:66" s="116" customFormat="1" ht="22.6" customHeight="1" x14ac:dyDescent="0.35">
      <c r="B1518" s="315"/>
      <c r="C1518" s="316"/>
      <c r="D1518" s="316"/>
      <c r="E1518" s="317" t="s">
        <v>5</v>
      </c>
      <c r="F1518" s="318" t="s">
        <v>1390</v>
      </c>
      <c r="G1518" s="319"/>
      <c r="H1518" s="319"/>
      <c r="I1518" s="319"/>
      <c r="J1518" s="316"/>
      <c r="K1518" s="320">
        <v>17.824999999999999</v>
      </c>
      <c r="L1518" s="316"/>
      <c r="M1518" s="316"/>
      <c r="N1518" s="316"/>
      <c r="O1518" s="316"/>
      <c r="P1518" s="316"/>
      <c r="Q1518" s="316"/>
      <c r="S1518" s="321"/>
      <c r="U1518" s="322"/>
      <c r="V1518" s="316"/>
      <c r="W1518" s="316"/>
      <c r="X1518" s="316"/>
      <c r="Y1518" s="316"/>
      <c r="Z1518" s="316"/>
      <c r="AA1518" s="316"/>
      <c r="AB1518" s="323"/>
      <c r="AU1518" s="324" t="s">
        <v>180</v>
      </c>
      <c r="AV1518" s="324" t="s">
        <v>86</v>
      </c>
      <c r="AW1518" s="116" t="s">
        <v>86</v>
      </c>
      <c r="AX1518" s="116" t="s">
        <v>31</v>
      </c>
      <c r="AY1518" s="116" t="s">
        <v>74</v>
      </c>
      <c r="AZ1518" s="324" t="s">
        <v>172</v>
      </c>
    </row>
    <row r="1519" spans="2:66" s="115" customFormat="1" ht="22.6" customHeight="1" x14ac:dyDescent="0.35">
      <c r="B1519" s="303"/>
      <c r="C1519" s="304"/>
      <c r="D1519" s="304"/>
      <c r="E1519" s="305" t="s">
        <v>5</v>
      </c>
      <c r="F1519" s="313" t="s">
        <v>307</v>
      </c>
      <c r="G1519" s="314"/>
      <c r="H1519" s="314"/>
      <c r="I1519" s="314"/>
      <c r="J1519" s="304"/>
      <c r="K1519" s="308" t="s">
        <v>5</v>
      </c>
      <c r="L1519" s="304"/>
      <c r="M1519" s="304"/>
      <c r="N1519" s="304"/>
      <c r="O1519" s="304"/>
      <c r="P1519" s="304"/>
      <c r="Q1519" s="304"/>
      <c r="S1519" s="309"/>
      <c r="U1519" s="310"/>
      <c r="V1519" s="304"/>
      <c r="W1519" s="304"/>
      <c r="X1519" s="304"/>
      <c r="Y1519" s="304"/>
      <c r="Z1519" s="304"/>
      <c r="AA1519" s="304"/>
      <c r="AB1519" s="311"/>
      <c r="AU1519" s="312" t="s">
        <v>180</v>
      </c>
      <c r="AV1519" s="312" t="s">
        <v>86</v>
      </c>
      <c r="AW1519" s="115" t="s">
        <v>81</v>
      </c>
      <c r="AX1519" s="115" t="s">
        <v>31</v>
      </c>
      <c r="AY1519" s="115" t="s">
        <v>74</v>
      </c>
      <c r="AZ1519" s="312" t="s">
        <v>172</v>
      </c>
    </row>
    <row r="1520" spans="2:66" s="116" customFormat="1" ht="31.6" customHeight="1" x14ac:dyDescent="0.35">
      <c r="B1520" s="315"/>
      <c r="C1520" s="316"/>
      <c r="D1520" s="316"/>
      <c r="E1520" s="317" t="s">
        <v>5</v>
      </c>
      <c r="F1520" s="318" t="s">
        <v>1391</v>
      </c>
      <c r="G1520" s="319"/>
      <c r="H1520" s="319"/>
      <c r="I1520" s="319"/>
      <c r="J1520" s="316"/>
      <c r="K1520" s="320">
        <v>18.356999999999999</v>
      </c>
      <c r="L1520" s="316"/>
      <c r="M1520" s="316"/>
      <c r="N1520" s="316"/>
      <c r="O1520" s="316"/>
      <c r="P1520" s="316"/>
      <c r="Q1520" s="316"/>
      <c r="S1520" s="321"/>
      <c r="U1520" s="322"/>
      <c r="V1520" s="316"/>
      <c r="W1520" s="316"/>
      <c r="X1520" s="316"/>
      <c r="Y1520" s="316"/>
      <c r="Z1520" s="316"/>
      <c r="AA1520" s="316"/>
      <c r="AB1520" s="323"/>
      <c r="AU1520" s="324" t="s">
        <v>180</v>
      </c>
      <c r="AV1520" s="324" t="s">
        <v>86</v>
      </c>
      <c r="AW1520" s="116" t="s">
        <v>86</v>
      </c>
      <c r="AX1520" s="116" t="s">
        <v>31</v>
      </c>
      <c r="AY1520" s="116" t="s">
        <v>74</v>
      </c>
      <c r="AZ1520" s="324" t="s">
        <v>172</v>
      </c>
    </row>
    <row r="1521" spans="2:66" s="116" customFormat="1" ht="22.6" customHeight="1" x14ac:dyDescent="0.35">
      <c r="B1521" s="315"/>
      <c r="C1521" s="316"/>
      <c r="D1521" s="316"/>
      <c r="E1521" s="317" t="s">
        <v>5</v>
      </c>
      <c r="F1521" s="318" t="s">
        <v>624</v>
      </c>
      <c r="G1521" s="319"/>
      <c r="H1521" s="319"/>
      <c r="I1521" s="319"/>
      <c r="J1521" s="316"/>
      <c r="K1521" s="320">
        <v>-1.7729999999999999</v>
      </c>
      <c r="L1521" s="316"/>
      <c r="M1521" s="316"/>
      <c r="N1521" s="316"/>
      <c r="O1521" s="316"/>
      <c r="P1521" s="316"/>
      <c r="Q1521" s="316"/>
      <c r="S1521" s="321"/>
      <c r="U1521" s="322"/>
      <c r="V1521" s="316"/>
      <c r="W1521" s="316"/>
      <c r="X1521" s="316"/>
      <c r="Y1521" s="316"/>
      <c r="Z1521" s="316"/>
      <c r="AA1521" s="316"/>
      <c r="AB1521" s="323"/>
      <c r="AU1521" s="324" t="s">
        <v>180</v>
      </c>
      <c r="AV1521" s="324" t="s">
        <v>86</v>
      </c>
      <c r="AW1521" s="116" t="s">
        <v>86</v>
      </c>
      <c r="AX1521" s="116" t="s">
        <v>31</v>
      </c>
      <c r="AY1521" s="116" t="s">
        <v>74</v>
      </c>
      <c r="AZ1521" s="324" t="s">
        <v>172</v>
      </c>
    </row>
    <row r="1522" spans="2:66" s="117" customFormat="1" ht="22.6" customHeight="1" x14ac:dyDescent="0.35">
      <c r="B1522" s="325"/>
      <c r="C1522" s="326"/>
      <c r="D1522" s="326"/>
      <c r="E1522" s="327" t="s">
        <v>5</v>
      </c>
      <c r="F1522" s="328" t="s">
        <v>189</v>
      </c>
      <c r="G1522" s="329"/>
      <c r="H1522" s="329"/>
      <c r="I1522" s="329"/>
      <c r="J1522" s="326"/>
      <c r="K1522" s="330">
        <v>34.408999999999999</v>
      </c>
      <c r="L1522" s="326"/>
      <c r="M1522" s="326"/>
      <c r="N1522" s="326"/>
      <c r="O1522" s="326"/>
      <c r="P1522" s="326"/>
      <c r="Q1522" s="326"/>
      <c r="S1522" s="331"/>
      <c r="U1522" s="332"/>
      <c r="V1522" s="326"/>
      <c r="W1522" s="326"/>
      <c r="X1522" s="326"/>
      <c r="Y1522" s="326"/>
      <c r="Z1522" s="326"/>
      <c r="AA1522" s="326"/>
      <c r="AB1522" s="333"/>
      <c r="AU1522" s="334" t="s">
        <v>180</v>
      </c>
      <c r="AV1522" s="334" t="s">
        <v>86</v>
      </c>
      <c r="AW1522" s="117" t="s">
        <v>177</v>
      </c>
      <c r="AX1522" s="117" t="s">
        <v>31</v>
      </c>
      <c r="AY1522" s="117" t="s">
        <v>81</v>
      </c>
      <c r="AZ1522" s="334" t="s">
        <v>172</v>
      </c>
    </row>
    <row r="1523" spans="2:66" s="112" customFormat="1" ht="22.6" customHeight="1" x14ac:dyDescent="0.35">
      <c r="B1523" s="187"/>
      <c r="C1523" s="288" t="s">
        <v>1392</v>
      </c>
      <c r="D1523" s="288" t="s">
        <v>173</v>
      </c>
      <c r="E1523" s="289" t="s">
        <v>1393</v>
      </c>
      <c r="F1523" s="290" t="s">
        <v>1394</v>
      </c>
      <c r="G1523" s="290"/>
      <c r="H1523" s="290"/>
      <c r="I1523" s="290"/>
      <c r="J1523" s="291" t="s">
        <v>176</v>
      </c>
      <c r="K1523" s="292">
        <v>34.408999999999999</v>
      </c>
      <c r="L1523" s="293"/>
      <c r="M1523" s="293"/>
      <c r="N1523" s="294">
        <f>ROUND(L1523*K1523,2)</f>
        <v>0</v>
      </c>
      <c r="O1523" s="294"/>
      <c r="P1523" s="294"/>
      <c r="Q1523" s="294"/>
      <c r="R1523" s="114" t="s">
        <v>2286</v>
      </c>
      <c r="S1523" s="192"/>
      <c r="U1523" s="295" t="s">
        <v>5</v>
      </c>
      <c r="V1523" s="300" t="s">
        <v>39</v>
      </c>
      <c r="W1523" s="301">
        <v>6.4000000000000001E-2</v>
      </c>
      <c r="X1523" s="301">
        <f>W1523*K1523</f>
        <v>2.2021760000000001</v>
      </c>
      <c r="Y1523" s="301">
        <v>2.0000000000000001E-4</v>
      </c>
      <c r="Z1523" s="301">
        <f>Y1523*K1523</f>
        <v>6.8818000000000004E-3</v>
      </c>
      <c r="AA1523" s="301">
        <v>0</v>
      </c>
      <c r="AB1523" s="302">
        <f>AA1523*K1523</f>
        <v>0</v>
      </c>
      <c r="AS1523" s="172" t="s">
        <v>273</v>
      </c>
      <c r="AU1523" s="172" t="s">
        <v>173</v>
      </c>
      <c r="AV1523" s="172" t="s">
        <v>86</v>
      </c>
      <c r="AZ1523" s="172" t="s">
        <v>172</v>
      </c>
      <c r="BF1523" s="299">
        <f>IF(V1523="základní",N1523,0)</f>
        <v>0</v>
      </c>
      <c r="BG1523" s="299">
        <f>IF(V1523="snížená",N1523,0)</f>
        <v>0</v>
      </c>
      <c r="BH1523" s="299">
        <f>IF(V1523="zákl. přenesená",N1523,0)</f>
        <v>0</v>
      </c>
      <c r="BI1523" s="299">
        <f>IF(V1523="sníž. přenesená",N1523,0)</f>
        <v>0</v>
      </c>
      <c r="BJ1523" s="299">
        <f>IF(V1523="nulová",N1523,0)</f>
        <v>0</v>
      </c>
      <c r="BK1523" s="172" t="s">
        <v>81</v>
      </c>
      <c r="BL1523" s="299">
        <f>ROUND(L1523*K1523,2)</f>
        <v>0</v>
      </c>
      <c r="BM1523" s="172" t="s">
        <v>273</v>
      </c>
      <c r="BN1523" s="172" t="s">
        <v>1395</v>
      </c>
    </row>
    <row r="1524" spans="2:66" s="112" customFormat="1" ht="31.6" customHeight="1" x14ac:dyDescent="0.35">
      <c r="B1524" s="187"/>
      <c r="C1524" s="288" t="s">
        <v>1396</v>
      </c>
      <c r="D1524" s="288" t="s">
        <v>173</v>
      </c>
      <c r="E1524" s="289" t="s">
        <v>1397</v>
      </c>
      <c r="F1524" s="290" t="s">
        <v>1398</v>
      </c>
      <c r="G1524" s="290"/>
      <c r="H1524" s="290"/>
      <c r="I1524" s="290"/>
      <c r="J1524" s="291" t="s">
        <v>176</v>
      </c>
      <c r="K1524" s="292">
        <v>16.294</v>
      </c>
      <c r="L1524" s="293"/>
      <c r="M1524" s="293"/>
      <c r="N1524" s="294">
        <f>ROUND(L1524*K1524,2)</f>
        <v>0</v>
      </c>
      <c r="O1524" s="294"/>
      <c r="P1524" s="294"/>
      <c r="Q1524" s="294"/>
      <c r="R1524" s="114" t="s">
        <v>2286</v>
      </c>
      <c r="S1524" s="192"/>
      <c r="U1524" s="295" t="s">
        <v>5</v>
      </c>
      <c r="V1524" s="300" t="s">
        <v>39</v>
      </c>
      <c r="W1524" s="301">
        <v>0.19800000000000001</v>
      </c>
      <c r="X1524" s="301">
        <f>W1524*K1524</f>
        <v>3.2262120000000003</v>
      </c>
      <c r="Y1524" s="301">
        <v>0</v>
      </c>
      <c r="Z1524" s="301">
        <f>Y1524*K1524</f>
        <v>0</v>
      </c>
      <c r="AA1524" s="301">
        <v>3.175E-2</v>
      </c>
      <c r="AB1524" s="302">
        <f>AA1524*K1524</f>
        <v>0.51733450000000003</v>
      </c>
      <c r="AS1524" s="172" t="s">
        <v>273</v>
      </c>
      <c r="AU1524" s="172" t="s">
        <v>173</v>
      </c>
      <c r="AV1524" s="172" t="s">
        <v>86</v>
      </c>
      <c r="AZ1524" s="172" t="s">
        <v>172</v>
      </c>
      <c r="BF1524" s="299">
        <f>IF(V1524="základní",N1524,0)</f>
        <v>0</v>
      </c>
      <c r="BG1524" s="299">
        <f>IF(V1524="snížená",N1524,0)</f>
        <v>0</v>
      </c>
      <c r="BH1524" s="299">
        <f>IF(V1524="zákl. přenesená",N1524,0)</f>
        <v>0</v>
      </c>
      <c r="BI1524" s="299">
        <f>IF(V1524="sníž. přenesená",N1524,0)</f>
        <v>0</v>
      </c>
      <c r="BJ1524" s="299">
        <f>IF(V1524="nulová",N1524,0)</f>
        <v>0</v>
      </c>
      <c r="BK1524" s="172" t="s">
        <v>81</v>
      </c>
      <c r="BL1524" s="299">
        <f>ROUND(L1524*K1524,2)</f>
        <v>0</v>
      </c>
      <c r="BM1524" s="172" t="s">
        <v>273</v>
      </c>
      <c r="BN1524" s="172" t="s">
        <v>1399</v>
      </c>
    </row>
    <row r="1525" spans="2:66" s="115" customFormat="1" ht="22.6" customHeight="1" x14ac:dyDescent="0.35">
      <c r="B1525" s="303"/>
      <c r="C1525" s="304"/>
      <c r="D1525" s="304"/>
      <c r="E1525" s="305" t="s">
        <v>5</v>
      </c>
      <c r="F1525" s="306" t="s">
        <v>523</v>
      </c>
      <c r="G1525" s="307"/>
      <c r="H1525" s="307"/>
      <c r="I1525" s="307"/>
      <c r="J1525" s="304"/>
      <c r="K1525" s="308" t="s">
        <v>5</v>
      </c>
      <c r="L1525" s="304"/>
      <c r="M1525" s="304"/>
      <c r="N1525" s="304"/>
      <c r="O1525" s="304"/>
      <c r="P1525" s="304"/>
      <c r="Q1525" s="304"/>
      <c r="S1525" s="309"/>
      <c r="U1525" s="310"/>
      <c r="V1525" s="304"/>
      <c r="W1525" s="304"/>
      <c r="X1525" s="304"/>
      <c r="Y1525" s="304"/>
      <c r="Z1525" s="304"/>
      <c r="AA1525" s="304"/>
      <c r="AB1525" s="311"/>
      <c r="AU1525" s="312" t="s">
        <v>180</v>
      </c>
      <c r="AV1525" s="312" t="s">
        <v>86</v>
      </c>
      <c r="AW1525" s="115" t="s">
        <v>81</v>
      </c>
      <c r="AX1525" s="115" t="s">
        <v>31</v>
      </c>
      <c r="AY1525" s="115" t="s">
        <v>74</v>
      </c>
      <c r="AZ1525" s="312" t="s">
        <v>172</v>
      </c>
    </row>
    <row r="1526" spans="2:66" s="116" customFormat="1" ht="22.6" customHeight="1" x14ac:dyDescent="0.35">
      <c r="B1526" s="315"/>
      <c r="C1526" s="316"/>
      <c r="D1526" s="316"/>
      <c r="E1526" s="317" t="s">
        <v>5</v>
      </c>
      <c r="F1526" s="318" t="s">
        <v>1400</v>
      </c>
      <c r="G1526" s="319"/>
      <c r="H1526" s="319"/>
      <c r="I1526" s="319"/>
      <c r="J1526" s="316"/>
      <c r="K1526" s="320">
        <v>18.067</v>
      </c>
      <c r="L1526" s="316"/>
      <c r="M1526" s="316"/>
      <c r="N1526" s="316"/>
      <c r="O1526" s="316"/>
      <c r="P1526" s="316"/>
      <c r="Q1526" s="316"/>
      <c r="S1526" s="321"/>
      <c r="U1526" s="322"/>
      <c r="V1526" s="316"/>
      <c r="W1526" s="316"/>
      <c r="X1526" s="316"/>
      <c r="Y1526" s="316"/>
      <c r="Z1526" s="316"/>
      <c r="AA1526" s="316"/>
      <c r="AB1526" s="323"/>
      <c r="AU1526" s="324" t="s">
        <v>180</v>
      </c>
      <c r="AV1526" s="324" t="s">
        <v>86</v>
      </c>
      <c r="AW1526" s="116" t="s">
        <v>86</v>
      </c>
      <c r="AX1526" s="116" t="s">
        <v>31</v>
      </c>
      <c r="AY1526" s="116" t="s">
        <v>74</v>
      </c>
      <c r="AZ1526" s="324" t="s">
        <v>172</v>
      </c>
    </row>
    <row r="1527" spans="2:66" s="116" customFormat="1" ht="22.6" customHeight="1" x14ac:dyDescent="0.35">
      <c r="B1527" s="315"/>
      <c r="C1527" s="316"/>
      <c r="D1527" s="316"/>
      <c r="E1527" s="317" t="s">
        <v>5</v>
      </c>
      <c r="F1527" s="318" t="s">
        <v>624</v>
      </c>
      <c r="G1527" s="319"/>
      <c r="H1527" s="319"/>
      <c r="I1527" s="319"/>
      <c r="J1527" s="316"/>
      <c r="K1527" s="320">
        <v>-1.7729999999999999</v>
      </c>
      <c r="L1527" s="316"/>
      <c r="M1527" s="316"/>
      <c r="N1527" s="316"/>
      <c r="O1527" s="316"/>
      <c r="P1527" s="316"/>
      <c r="Q1527" s="316"/>
      <c r="S1527" s="321"/>
      <c r="U1527" s="322"/>
      <c r="V1527" s="316"/>
      <c r="W1527" s="316"/>
      <c r="X1527" s="316"/>
      <c r="Y1527" s="316"/>
      <c r="Z1527" s="316"/>
      <c r="AA1527" s="316"/>
      <c r="AB1527" s="323"/>
      <c r="AU1527" s="324" t="s">
        <v>180</v>
      </c>
      <c r="AV1527" s="324" t="s">
        <v>86</v>
      </c>
      <c r="AW1527" s="116" t="s">
        <v>86</v>
      </c>
      <c r="AX1527" s="116" t="s">
        <v>31</v>
      </c>
      <c r="AY1527" s="116" t="s">
        <v>74</v>
      </c>
      <c r="AZ1527" s="324" t="s">
        <v>172</v>
      </c>
    </row>
    <row r="1528" spans="2:66" s="117" customFormat="1" ht="22.6" customHeight="1" x14ac:dyDescent="0.35">
      <c r="B1528" s="325"/>
      <c r="C1528" s="326"/>
      <c r="D1528" s="326"/>
      <c r="E1528" s="327" t="s">
        <v>5</v>
      </c>
      <c r="F1528" s="328" t="s">
        <v>189</v>
      </c>
      <c r="G1528" s="329"/>
      <c r="H1528" s="329"/>
      <c r="I1528" s="329"/>
      <c r="J1528" s="326"/>
      <c r="K1528" s="330">
        <v>16.294</v>
      </c>
      <c r="L1528" s="326"/>
      <c r="M1528" s="326"/>
      <c r="N1528" s="326"/>
      <c r="O1528" s="326"/>
      <c r="P1528" s="326"/>
      <c r="Q1528" s="326"/>
      <c r="S1528" s="331"/>
      <c r="U1528" s="332"/>
      <c r="V1528" s="326"/>
      <c r="W1528" s="326"/>
      <c r="X1528" s="326"/>
      <c r="Y1528" s="326"/>
      <c r="Z1528" s="326"/>
      <c r="AA1528" s="326"/>
      <c r="AB1528" s="333"/>
      <c r="AU1528" s="334" t="s">
        <v>180</v>
      </c>
      <c r="AV1528" s="334" t="s">
        <v>86</v>
      </c>
      <c r="AW1528" s="117" t="s">
        <v>177</v>
      </c>
      <c r="AX1528" s="117" t="s">
        <v>31</v>
      </c>
      <c r="AY1528" s="117" t="s">
        <v>81</v>
      </c>
      <c r="AZ1528" s="334" t="s">
        <v>172</v>
      </c>
    </row>
    <row r="1529" spans="2:66" s="112" customFormat="1" ht="31.6" customHeight="1" x14ac:dyDescent="0.35">
      <c r="B1529" s="187"/>
      <c r="C1529" s="288" t="s">
        <v>1401</v>
      </c>
      <c r="D1529" s="288" t="s">
        <v>173</v>
      </c>
      <c r="E1529" s="289" t="s">
        <v>1402</v>
      </c>
      <c r="F1529" s="290" t="s">
        <v>1403</v>
      </c>
      <c r="G1529" s="290"/>
      <c r="H1529" s="290"/>
      <c r="I1529" s="290"/>
      <c r="J1529" s="291" t="s">
        <v>295</v>
      </c>
      <c r="K1529" s="292">
        <v>1</v>
      </c>
      <c r="L1529" s="293"/>
      <c r="M1529" s="293"/>
      <c r="N1529" s="294">
        <f>ROUND(L1529*K1529,2)</f>
        <v>0</v>
      </c>
      <c r="O1529" s="294"/>
      <c r="P1529" s="294"/>
      <c r="Q1529" s="294"/>
      <c r="R1529" s="114" t="s">
        <v>5</v>
      </c>
      <c r="S1529" s="192"/>
      <c r="U1529" s="295" t="s">
        <v>5</v>
      </c>
      <c r="V1529" s="300" t="s">
        <v>39</v>
      </c>
      <c r="W1529" s="301">
        <v>0.92</v>
      </c>
      <c r="X1529" s="301">
        <f>W1529*K1529</f>
        <v>0.92</v>
      </c>
      <c r="Y1529" s="301">
        <v>1.8749999999999999E-2</v>
      </c>
      <c r="Z1529" s="301">
        <f>Y1529*K1529</f>
        <v>1.8749999999999999E-2</v>
      </c>
      <c r="AA1529" s="301">
        <v>1.5180000000000001E-2</v>
      </c>
      <c r="AB1529" s="302">
        <f>AA1529*K1529</f>
        <v>1.5180000000000001E-2</v>
      </c>
      <c r="AS1529" s="172" t="s">
        <v>273</v>
      </c>
      <c r="AU1529" s="172" t="s">
        <v>173</v>
      </c>
      <c r="AV1529" s="172" t="s">
        <v>86</v>
      </c>
      <c r="AZ1529" s="172" t="s">
        <v>172</v>
      </c>
      <c r="BF1529" s="299">
        <f>IF(V1529="základní",N1529,0)</f>
        <v>0</v>
      </c>
      <c r="BG1529" s="299">
        <f>IF(V1529="snížená",N1529,0)</f>
        <v>0</v>
      </c>
      <c r="BH1529" s="299">
        <f>IF(V1529="zákl. přenesená",N1529,0)</f>
        <v>0</v>
      </c>
      <c r="BI1529" s="299">
        <f>IF(V1529="sníž. přenesená",N1529,0)</f>
        <v>0</v>
      </c>
      <c r="BJ1529" s="299">
        <f>IF(V1529="nulová",N1529,0)</f>
        <v>0</v>
      </c>
      <c r="BK1529" s="172" t="s">
        <v>81</v>
      </c>
      <c r="BL1529" s="299">
        <f>ROUND(L1529*K1529,2)</f>
        <v>0</v>
      </c>
      <c r="BM1529" s="172" t="s">
        <v>273</v>
      </c>
      <c r="BN1529" s="172" t="s">
        <v>1404</v>
      </c>
    </row>
    <row r="1530" spans="2:66" s="116" customFormat="1" ht="22.6" customHeight="1" x14ac:dyDescent="0.35">
      <c r="B1530" s="315"/>
      <c r="C1530" s="316"/>
      <c r="D1530" s="316"/>
      <c r="E1530" s="317" t="s">
        <v>5</v>
      </c>
      <c r="F1530" s="335" t="s">
        <v>1405</v>
      </c>
      <c r="G1530" s="336"/>
      <c r="H1530" s="336"/>
      <c r="I1530" s="336"/>
      <c r="J1530" s="316"/>
      <c r="K1530" s="320">
        <v>1</v>
      </c>
      <c r="L1530" s="316"/>
      <c r="M1530" s="316"/>
      <c r="N1530" s="316"/>
      <c r="O1530" s="316"/>
      <c r="P1530" s="316"/>
      <c r="Q1530" s="316"/>
      <c r="S1530" s="321"/>
      <c r="U1530" s="322"/>
      <c r="V1530" s="316"/>
      <c r="W1530" s="316"/>
      <c r="X1530" s="316"/>
      <c r="Y1530" s="316"/>
      <c r="Z1530" s="316"/>
      <c r="AA1530" s="316"/>
      <c r="AB1530" s="323"/>
      <c r="AU1530" s="324" t="s">
        <v>180</v>
      </c>
      <c r="AV1530" s="324" t="s">
        <v>86</v>
      </c>
      <c r="AW1530" s="116" t="s">
        <v>86</v>
      </c>
      <c r="AX1530" s="116" t="s">
        <v>31</v>
      </c>
      <c r="AY1530" s="116" t="s">
        <v>81</v>
      </c>
      <c r="AZ1530" s="324" t="s">
        <v>172</v>
      </c>
    </row>
    <row r="1531" spans="2:66" s="112" customFormat="1" ht="44.2" customHeight="1" x14ac:dyDescent="0.35">
      <c r="B1531" s="187"/>
      <c r="C1531" s="288" t="s">
        <v>1406</v>
      </c>
      <c r="D1531" s="288" t="s">
        <v>173</v>
      </c>
      <c r="E1531" s="289" t="s">
        <v>1407</v>
      </c>
      <c r="F1531" s="290" t="s">
        <v>1408</v>
      </c>
      <c r="G1531" s="290"/>
      <c r="H1531" s="290"/>
      <c r="I1531" s="290"/>
      <c r="J1531" s="291" t="s">
        <v>295</v>
      </c>
      <c r="K1531" s="292">
        <v>1</v>
      </c>
      <c r="L1531" s="293"/>
      <c r="M1531" s="293"/>
      <c r="N1531" s="294">
        <f>ROUND(L1531*K1531,2)</f>
        <v>0</v>
      </c>
      <c r="O1531" s="294"/>
      <c r="P1531" s="294"/>
      <c r="Q1531" s="294"/>
      <c r="R1531" s="114" t="s">
        <v>5</v>
      </c>
      <c r="S1531" s="192"/>
      <c r="U1531" s="295" t="s">
        <v>5</v>
      </c>
      <c r="V1531" s="300" t="s">
        <v>39</v>
      </c>
      <c r="W1531" s="301">
        <v>0.92</v>
      </c>
      <c r="X1531" s="301">
        <f>W1531*K1531</f>
        <v>0.92</v>
      </c>
      <c r="Y1531" s="301">
        <v>1.8749999999999999E-2</v>
      </c>
      <c r="Z1531" s="301">
        <f>Y1531*K1531</f>
        <v>1.8749999999999999E-2</v>
      </c>
      <c r="AA1531" s="301">
        <v>1.5180000000000001E-2</v>
      </c>
      <c r="AB1531" s="302">
        <f>AA1531*K1531</f>
        <v>1.5180000000000001E-2</v>
      </c>
      <c r="AS1531" s="172" t="s">
        <v>273</v>
      </c>
      <c r="AU1531" s="172" t="s">
        <v>173</v>
      </c>
      <c r="AV1531" s="172" t="s">
        <v>86</v>
      </c>
      <c r="AZ1531" s="172" t="s">
        <v>172</v>
      </c>
      <c r="BF1531" s="299">
        <f>IF(V1531="základní",N1531,0)</f>
        <v>0</v>
      </c>
      <c r="BG1531" s="299">
        <f>IF(V1531="snížená",N1531,0)</f>
        <v>0</v>
      </c>
      <c r="BH1531" s="299">
        <f>IF(V1531="zákl. přenesená",N1531,0)</f>
        <v>0</v>
      </c>
      <c r="BI1531" s="299">
        <f>IF(V1531="sníž. přenesená",N1531,0)</f>
        <v>0</v>
      </c>
      <c r="BJ1531" s="299">
        <f>IF(V1531="nulová",N1531,0)</f>
        <v>0</v>
      </c>
      <c r="BK1531" s="172" t="s">
        <v>81</v>
      </c>
      <c r="BL1531" s="299">
        <f>ROUND(L1531*K1531,2)</f>
        <v>0</v>
      </c>
      <c r="BM1531" s="172" t="s">
        <v>273</v>
      </c>
      <c r="BN1531" s="172" t="s">
        <v>1409</v>
      </c>
    </row>
    <row r="1532" spans="2:66" s="115" customFormat="1" ht="22.6" customHeight="1" x14ac:dyDescent="0.35">
      <c r="B1532" s="303"/>
      <c r="C1532" s="304"/>
      <c r="D1532" s="304"/>
      <c r="E1532" s="305" t="s">
        <v>5</v>
      </c>
      <c r="F1532" s="306" t="s">
        <v>1410</v>
      </c>
      <c r="G1532" s="307"/>
      <c r="H1532" s="307"/>
      <c r="I1532" s="307"/>
      <c r="J1532" s="304"/>
      <c r="K1532" s="308" t="s">
        <v>5</v>
      </c>
      <c r="L1532" s="304"/>
      <c r="M1532" s="304"/>
      <c r="N1532" s="304"/>
      <c r="O1532" s="304"/>
      <c r="P1532" s="304"/>
      <c r="Q1532" s="304"/>
      <c r="S1532" s="309"/>
      <c r="U1532" s="310"/>
      <c r="V1532" s="304"/>
      <c r="W1532" s="304"/>
      <c r="X1532" s="304"/>
      <c r="Y1532" s="304"/>
      <c r="Z1532" s="304"/>
      <c r="AA1532" s="304"/>
      <c r="AB1532" s="311"/>
      <c r="AU1532" s="312" t="s">
        <v>180</v>
      </c>
      <c r="AV1532" s="312" t="s">
        <v>86</v>
      </c>
      <c r="AW1532" s="115" t="s">
        <v>81</v>
      </c>
      <c r="AX1532" s="115" t="s">
        <v>31</v>
      </c>
      <c r="AY1532" s="115" t="s">
        <v>74</v>
      </c>
      <c r="AZ1532" s="312" t="s">
        <v>172</v>
      </c>
    </row>
    <row r="1533" spans="2:66" s="116" customFormat="1" ht="22.6" customHeight="1" x14ac:dyDescent="0.35">
      <c r="B1533" s="315"/>
      <c r="C1533" s="316"/>
      <c r="D1533" s="316"/>
      <c r="E1533" s="317" t="s">
        <v>5</v>
      </c>
      <c r="F1533" s="318" t="s">
        <v>1411</v>
      </c>
      <c r="G1533" s="319"/>
      <c r="H1533" s="319"/>
      <c r="I1533" s="319"/>
      <c r="J1533" s="316"/>
      <c r="K1533" s="320">
        <v>1</v>
      </c>
      <c r="L1533" s="316"/>
      <c r="M1533" s="316"/>
      <c r="N1533" s="316"/>
      <c r="O1533" s="316"/>
      <c r="P1533" s="316"/>
      <c r="Q1533" s="316"/>
      <c r="S1533" s="321"/>
      <c r="U1533" s="322"/>
      <c r="V1533" s="316"/>
      <c r="W1533" s="316"/>
      <c r="X1533" s="316"/>
      <c r="Y1533" s="316"/>
      <c r="Z1533" s="316"/>
      <c r="AA1533" s="316"/>
      <c r="AB1533" s="323"/>
      <c r="AU1533" s="324" t="s">
        <v>180</v>
      </c>
      <c r="AV1533" s="324" t="s">
        <v>86</v>
      </c>
      <c r="AW1533" s="116" t="s">
        <v>86</v>
      </c>
      <c r="AX1533" s="116" t="s">
        <v>31</v>
      </c>
      <c r="AY1533" s="116" t="s">
        <v>81</v>
      </c>
      <c r="AZ1533" s="324" t="s">
        <v>172</v>
      </c>
    </row>
    <row r="1534" spans="2:66" s="112" customFormat="1" ht="31.6" customHeight="1" x14ac:dyDescent="0.35">
      <c r="B1534" s="187"/>
      <c r="C1534" s="288" t="s">
        <v>1412</v>
      </c>
      <c r="D1534" s="288" t="s">
        <v>173</v>
      </c>
      <c r="E1534" s="289" t="s">
        <v>1413</v>
      </c>
      <c r="F1534" s="290" t="s">
        <v>1414</v>
      </c>
      <c r="G1534" s="290"/>
      <c r="H1534" s="290"/>
      <c r="I1534" s="290"/>
      <c r="J1534" s="291" t="s">
        <v>176</v>
      </c>
      <c r="K1534" s="292">
        <v>5.9640000000000004</v>
      </c>
      <c r="L1534" s="293"/>
      <c r="M1534" s="293"/>
      <c r="N1534" s="294">
        <f>ROUND(L1534*K1534,2)</f>
        <v>0</v>
      </c>
      <c r="O1534" s="294"/>
      <c r="P1534" s="294"/>
      <c r="Q1534" s="294"/>
      <c r="R1534" s="114" t="s">
        <v>5</v>
      </c>
      <c r="S1534" s="192"/>
      <c r="U1534" s="295" t="s">
        <v>5</v>
      </c>
      <c r="V1534" s="300" t="s">
        <v>39</v>
      </c>
      <c r="W1534" s="301">
        <v>1.0149999999999999</v>
      </c>
      <c r="X1534" s="301">
        <f>W1534*K1534</f>
        <v>6.0534599999999994</v>
      </c>
      <c r="Y1534" s="301">
        <v>3.091E-2</v>
      </c>
      <c r="Z1534" s="301">
        <f>Y1534*K1534</f>
        <v>0.18434724000000002</v>
      </c>
      <c r="AA1534" s="301">
        <v>0</v>
      </c>
      <c r="AB1534" s="302">
        <f>AA1534*K1534</f>
        <v>0</v>
      </c>
      <c r="AS1534" s="172" t="s">
        <v>273</v>
      </c>
      <c r="AU1534" s="172" t="s">
        <v>173</v>
      </c>
      <c r="AV1534" s="172" t="s">
        <v>86</v>
      </c>
      <c r="AZ1534" s="172" t="s">
        <v>172</v>
      </c>
      <c r="BF1534" s="299">
        <f>IF(V1534="základní",N1534,0)</f>
        <v>0</v>
      </c>
      <c r="BG1534" s="299">
        <f>IF(V1534="snížená",N1534,0)</f>
        <v>0</v>
      </c>
      <c r="BH1534" s="299">
        <f>IF(V1534="zákl. přenesená",N1534,0)</f>
        <v>0</v>
      </c>
      <c r="BI1534" s="299">
        <f>IF(V1534="sníž. přenesená",N1534,0)</f>
        <v>0</v>
      </c>
      <c r="BJ1534" s="299">
        <f>IF(V1534="nulová",N1534,0)</f>
        <v>0</v>
      </c>
      <c r="BK1534" s="172" t="s">
        <v>81</v>
      </c>
      <c r="BL1534" s="299">
        <f>ROUND(L1534*K1534,2)</f>
        <v>0</v>
      </c>
      <c r="BM1534" s="172" t="s">
        <v>273</v>
      </c>
      <c r="BN1534" s="172" t="s">
        <v>1415</v>
      </c>
    </row>
    <row r="1535" spans="2:66" s="115" customFormat="1" ht="22.6" customHeight="1" x14ac:dyDescent="0.35">
      <c r="B1535" s="303"/>
      <c r="C1535" s="304"/>
      <c r="D1535" s="304"/>
      <c r="E1535" s="305" t="s">
        <v>5</v>
      </c>
      <c r="F1535" s="306" t="s">
        <v>307</v>
      </c>
      <c r="G1535" s="307"/>
      <c r="H1535" s="307"/>
      <c r="I1535" s="307"/>
      <c r="J1535" s="304"/>
      <c r="K1535" s="308" t="s">
        <v>5</v>
      </c>
      <c r="L1535" s="304"/>
      <c r="M1535" s="304"/>
      <c r="N1535" s="304"/>
      <c r="O1535" s="304"/>
      <c r="P1535" s="304"/>
      <c r="Q1535" s="304"/>
      <c r="S1535" s="309"/>
      <c r="U1535" s="310"/>
      <c r="V1535" s="304"/>
      <c r="W1535" s="304"/>
      <c r="X1535" s="304"/>
      <c r="Y1535" s="304"/>
      <c r="Z1535" s="304"/>
      <c r="AA1535" s="304"/>
      <c r="AB1535" s="311"/>
      <c r="AU1535" s="312" t="s">
        <v>180</v>
      </c>
      <c r="AV1535" s="312" t="s">
        <v>86</v>
      </c>
      <c r="AW1535" s="115" t="s">
        <v>81</v>
      </c>
      <c r="AX1535" s="115" t="s">
        <v>31</v>
      </c>
      <c r="AY1535" s="115" t="s">
        <v>74</v>
      </c>
      <c r="AZ1535" s="312" t="s">
        <v>172</v>
      </c>
    </row>
    <row r="1536" spans="2:66" s="115" customFormat="1" ht="22.6" customHeight="1" x14ac:dyDescent="0.35">
      <c r="B1536" s="303"/>
      <c r="C1536" s="304"/>
      <c r="D1536" s="304"/>
      <c r="E1536" s="305" t="s">
        <v>5</v>
      </c>
      <c r="F1536" s="313" t="s">
        <v>332</v>
      </c>
      <c r="G1536" s="314"/>
      <c r="H1536" s="314"/>
      <c r="I1536" s="314"/>
      <c r="J1536" s="304"/>
      <c r="K1536" s="308" t="s">
        <v>5</v>
      </c>
      <c r="L1536" s="304"/>
      <c r="M1536" s="304"/>
      <c r="N1536" s="304"/>
      <c r="O1536" s="304"/>
      <c r="P1536" s="304"/>
      <c r="Q1536" s="304"/>
      <c r="S1536" s="309"/>
      <c r="U1536" s="310"/>
      <c r="V1536" s="304"/>
      <c r="W1536" s="304"/>
      <c r="X1536" s="304"/>
      <c r="Y1536" s="304"/>
      <c r="Z1536" s="304"/>
      <c r="AA1536" s="304"/>
      <c r="AB1536" s="311"/>
      <c r="AU1536" s="312" t="s">
        <v>180</v>
      </c>
      <c r="AV1536" s="312" t="s">
        <v>86</v>
      </c>
      <c r="AW1536" s="115" t="s">
        <v>81</v>
      </c>
      <c r="AX1536" s="115" t="s">
        <v>31</v>
      </c>
      <c r="AY1536" s="115" t="s">
        <v>74</v>
      </c>
      <c r="AZ1536" s="312" t="s">
        <v>172</v>
      </c>
    </row>
    <row r="1537" spans="2:66" s="116" customFormat="1" ht="22.6" customHeight="1" x14ac:dyDescent="0.35">
      <c r="B1537" s="315"/>
      <c r="C1537" s="316"/>
      <c r="D1537" s="316"/>
      <c r="E1537" s="317" t="s">
        <v>5</v>
      </c>
      <c r="F1537" s="318" t="s">
        <v>1416</v>
      </c>
      <c r="G1537" s="319"/>
      <c r="H1537" s="319"/>
      <c r="I1537" s="319"/>
      <c r="J1537" s="316"/>
      <c r="K1537" s="320">
        <v>5.9640000000000004</v>
      </c>
      <c r="L1537" s="316"/>
      <c r="M1537" s="316"/>
      <c r="N1537" s="316"/>
      <c r="O1537" s="316"/>
      <c r="P1537" s="316"/>
      <c r="Q1537" s="316"/>
      <c r="S1537" s="321"/>
      <c r="U1537" s="322"/>
      <c r="V1537" s="316"/>
      <c r="W1537" s="316"/>
      <c r="X1537" s="316"/>
      <c r="Y1537" s="316"/>
      <c r="Z1537" s="316"/>
      <c r="AA1537" s="316"/>
      <c r="AB1537" s="323"/>
      <c r="AU1537" s="324" t="s">
        <v>180</v>
      </c>
      <c r="AV1537" s="324" t="s">
        <v>86</v>
      </c>
      <c r="AW1537" s="116" t="s">
        <v>86</v>
      </c>
      <c r="AX1537" s="116" t="s">
        <v>31</v>
      </c>
      <c r="AY1537" s="116" t="s">
        <v>81</v>
      </c>
      <c r="AZ1537" s="324" t="s">
        <v>172</v>
      </c>
    </row>
    <row r="1538" spans="2:66" s="112" customFormat="1" ht="31.6" customHeight="1" x14ac:dyDescent="0.35">
      <c r="B1538" s="187"/>
      <c r="C1538" s="288" t="s">
        <v>1417</v>
      </c>
      <c r="D1538" s="288" t="s">
        <v>173</v>
      </c>
      <c r="E1538" s="289" t="s">
        <v>1418</v>
      </c>
      <c r="F1538" s="290" t="s">
        <v>1419</v>
      </c>
      <c r="G1538" s="290"/>
      <c r="H1538" s="290"/>
      <c r="I1538" s="290"/>
      <c r="J1538" s="291" t="s">
        <v>176</v>
      </c>
      <c r="K1538" s="292">
        <v>5.27</v>
      </c>
      <c r="L1538" s="293"/>
      <c r="M1538" s="293"/>
      <c r="N1538" s="294">
        <f>ROUND(L1538*K1538,2)</f>
        <v>0</v>
      </c>
      <c r="O1538" s="294"/>
      <c r="P1538" s="294"/>
      <c r="Q1538" s="294"/>
      <c r="R1538" s="114" t="s">
        <v>2286</v>
      </c>
      <c r="S1538" s="192"/>
      <c r="U1538" s="295" t="s">
        <v>5</v>
      </c>
      <c r="V1538" s="300" t="s">
        <v>39</v>
      </c>
      <c r="W1538" s="301">
        <v>0.95899999999999996</v>
      </c>
      <c r="X1538" s="301">
        <f>W1538*K1538</f>
        <v>5.0539299999999994</v>
      </c>
      <c r="Y1538" s="301">
        <v>2.7709999999999999E-2</v>
      </c>
      <c r="Z1538" s="301">
        <f>Y1538*K1538</f>
        <v>0.14603169999999999</v>
      </c>
      <c r="AA1538" s="301">
        <v>0</v>
      </c>
      <c r="AB1538" s="302">
        <f>AA1538*K1538</f>
        <v>0</v>
      </c>
      <c r="AS1538" s="172" t="s">
        <v>273</v>
      </c>
      <c r="AU1538" s="172" t="s">
        <v>173</v>
      </c>
      <c r="AV1538" s="172" t="s">
        <v>86</v>
      </c>
      <c r="AZ1538" s="172" t="s">
        <v>172</v>
      </c>
      <c r="BF1538" s="299">
        <f>IF(V1538="základní",N1538,0)</f>
        <v>0</v>
      </c>
      <c r="BG1538" s="299">
        <f>IF(V1538="snížená",N1538,0)</f>
        <v>0</v>
      </c>
      <c r="BH1538" s="299">
        <f>IF(V1538="zákl. přenesená",N1538,0)</f>
        <v>0</v>
      </c>
      <c r="BI1538" s="299">
        <f>IF(V1538="sníž. přenesená",N1538,0)</f>
        <v>0</v>
      </c>
      <c r="BJ1538" s="299">
        <f>IF(V1538="nulová",N1538,0)</f>
        <v>0</v>
      </c>
      <c r="BK1538" s="172" t="s">
        <v>81</v>
      </c>
      <c r="BL1538" s="299">
        <f>ROUND(L1538*K1538,2)</f>
        <v>0</v>
      </c>
      <c r="BM1538" s="172" t="s">
        <v>273</v>
      </c>
      <c r="BN1538" s="172" t="s">
        <v>1420</v>
      </c>
    </row>
    <row r="1539" spans="2:66" s="115" customFormat="1" ht="22.6" customHeight="1" x14ac:dyDescent="0.35">
      <c r="B1539" s="303"/>
      <c r="C1539" s="304"/>
      <c r="D1539" s="304"/>
      <c r="E1539" s="305" t="s">
        <v>5</v>
      </c>
      <c r="F1539" s="306" t="s">
        <v>235</v>
      </c>
      <c r="G1539" s="307"/>
      <c r="H1539" s="307"/>
      <c r="I1539" s="307"/>
      <c r="J1539" s="304"/>
      <c r="K1539" s="308" t="s">
        <v>5</v>
      </c>
      <c r="L1539" s="304"/>
      <c r="M1539" s="304"/>
      <c r="N1539" s="304"/>
      <c r="O1539" s="304"/>
      <c r="P1539" s="304"/>
      <c r="Q1539" s="304"/>
      <c r="S1539" s="309"/>
      <c r="U1539" s="310"/>
      <c r="V1539" s="304"/>
      <c r="W1539" s="304"/>
      <c r="X1539" s="304"/>
      <c r="Y1539" s="304"/>
      <c r="Z1539" s="304"/>
      <c r="AA1539" s="304"/>
      <c r="AB1539" s="311"/>
      <c r="AU1539" s="312" t="s">
        <v>180</v>
      </c>
      <c r="AV1539" s="312" t="s">
        <v>86</v>
      </c>
      <c r="AW1539" s="115" t="s">
        <v>81</v>
      </c>
      <c r="AX1539" s="115" t="s">
        <v>31</v>
      </c>
      <c r="AY1539" s="115" t="s">
        <v>74</v>
      </c>
      <c r="AZ1539" s="312" t="s">
        <v>172</v>
      </c>
    </row>
    <row r="1540" spans="2:66" s="116" customFormat="1" ht="22.6" customHeight="1" x14ac:dyDescent="0.35">
      <c r="B1540" s="315"/>
      <c r="C1540" s="316"/>
      <c r="D1540" s="316"/>
      <c r="E1540" s="317" t="s">
        <v>5</v>
      </c>
      <c r="F1540" s="318" t="s">
        <v>1421</v>
      </c>
      <c r="G1540" s="319"/>
      <c r="H1540" s="319"/>
      <c r="I1540" s="319"/>
      <c r="J1540" s="316"/>
      <c r="K1540" s="320">
        <v>5.27</v>
      </c>
      <c r="L1540" s="316"/>
      <c r="M1540" s="316"/>
      <c r="N1540" s="316"/>
      <c r="O1540" s="316"/>
      <c r="P1540" s="316"/>
      <c r="Q1540" s="316"/>
      <c r="S1540" s="321"/>
      <c r="U1540" s="322"/>
      <c r="V1540" s="316"/>
      <c r="W1540" s="316"/>
      <c r="X1540" s="316"/>
      <c r="Y1540" s="316"/>
      <c r="Z1540" s="316"/>
      <c r="AA1540" s="316"/>
      <c r="AB1540" s="323"/>
      <c r="AU1540" s="324" t="s">
        <v>180</v>
      </c>
      <c r="AV1540" s="324" t="s">
        <v>86</v>
      </c>
      <c r="AW1540" s="116" t="s">
        <v>86</v>
      </c>
      <c r="AX1540" s="116" t="s">
        <v>31</v>
      </c>
      <c r="AY1540" s="116" t="s">
        <v>81</v>
      </c>
      <c r="AZ1540" s="324" t="s">
        <v>172</v>
      </c>
    </row>
    <row r="1541" spans="2:66" s="112" customFormat="1" ht="31.6" customHeight="1" x14ac:dyDescent="0.35">
      <c r="B1541" s="187"/>
      <c r="C1541" s="288" t="s">
        <v>1422</v>
      </c>
      <c r="D1541" s="288" t="s">
        <v>173</v>
      </c>
      <c r="E1541" s="289" t="s">
        <v>1423</v>
      </c>
      <c r="F1541" s="290" t="s">
        <v>1424</v>
      </c>
      <c r="G1541" s="290"/>
      <c r="H1541" s="290"/>
      <c r="I1541" s="290"/>
      <c r="J1541" s="291" t="s">
        <v>176</v>
      </c>
      <c r="K1541" s="292">
        <v>3.4</v>
      </c>
      <c r="L1541" s="293"/>
      <c r="M1541" s="293"/>
      <c r="N1541" s="294">
        <f>ROUND(L1541*K1541,2)</f>
        <v>0</v>
      </c>
      <c r="O1541" s="294"/>
      <c r="P1541" s="294"/>
      <c r="Q1541" s="294"/>
      <c r="R1541" s="114" t="s">
        <v>5</v>
      </c>
      <c r="S1541" s="192"/>
      <c r="U1541" s="295" t="s">
        <v>5</v>
      </c>
      <c r="V1541" s="300" t="s">
        <v>39</v>
      </c>
      <c r="W1541" s="301">
        <v>0.95899999999999996</v>
      </c>
      <c r="X1541" s="301">
        <f>W1541*K1541</f>
        <v>3.2605999999999997</v>
      </c>
      <c r="Y1541" s="301">
        <v>2.7709999999999999E-2</v>
      </c>
      <c r="Z1541" s="301">
        <f>Y1541*K1541</f>
        <v>9.4213999999999992E-2</v>
      </c>
      <c r="AA1541" s="301">
        <v>0</v>
      </c>
      <c r="AB1541" s="302">
        <f>AA1541*K1541</f>
        <v>0</v>
      </c>
      <c r="AS1541" s="172" t="s">
        <v>273</v>
      </c>
      <c r="AU1541" s="172" t="s">
        <v>173</v>
      </c>
      <c r="AV1541" s="172" t="s">
        <v>86</v>
      </c>
      <c r="AZ1541" s="172" t="s">
        <v>172</v>
      </c>
      <c r="BF1541" s="299">
        <f>IF(V1541="základní",N1541,0)</f>
        <v>0</v>
      </c>
      <c r="BG1541" s="299">
        <f>IF(V1541="snížená",N1541,0)</f>
        <v>0</v>
      </c>
      <c r="BH1541" s="299">
        <f>IF(V1541="zákl. přenesená",N1541,0)</f>
        <v>0</v>
      </c>
      <c r="BI1541" s="299">
        <f>IF(V1541="sníž. přenesená",N1541,0)</f>
        <v>0</v>
      </c>
      <c r="BJ1541" s="299">
        <f>IF(V1541="nulová",N1541,0)</f>
        <v>0</v>
      </c>
      <c r="BK1541" s="172" t="s">
        <v>81</v>
      </c>
      <c r="BL1541" s="299">
        <f>ROUND(L1541*K1541,2)</f>
        <v>0</v>
      </c>
      <c r="BM1541" s="172" t="s">
        <v>273</v>
      </c>
      <c r="BN1541" s="172" t="s">
        <v>1425</v>
      </c>
    </row>
    <row r="1542" spans="2:66" s="115" customFormat="1" ht="22.6" customHeight="1" x14ac:dyDescent="0.35">
      <c r="B1542" s="303"/>
      <c r="C1542" s="304"/>
      <c r="D1542" s="304"/>
      <c r="E1542" s="305" t="s">
        <v>5</v>
      </c>
      <c r="F1542" s="306" t="s">
        <v>1426</v>
      </c>
      <c r="G1542" s="307"/>
      <c r="H1542" s="307"/>
      <c r="I1542" s="307"/>
      <c r="J1542" s="304"/>
      <c r="K1542" s="308" t="s">
        <v>5</v>
      </c>
      <c r="L1542" s="304"/>
      <c r="M1542" s="304"/>
      <c r="N1542" s="304"/>
      <c r="O1542" s="304"/>
      <c r="P1542" s="304"/>
      <c r="Q1542" s="304"/>
      <c r="S1542" s="309"/>
      <c r="U1542" s="310"/>
      <c r="V1542" s="304"/>
      <c r="W1542" s="304"/>
      <c r="X1542" s="304"/>
      <c r="Y1542" s="304"/>
      <c r="Z1542" s="304"/>
      <c r="AA1542" s="304"/>
      <c r="AB1542" s="311"/>
      <c r="AU1542" s="312" t="s">
        <v>180</v>
      </c>
      <c r="AV1542" s="312" t="s">
        <v>86</v>
      </c>
      <c r="AW1542" s="115" t="s">
        <v>81</v>
      </c>
      <c r="AX1542" s="115" t="s">
        <v>31</v>
      </c>
      <c r="AY1542" s="115" t="s">
        <v>74</v>
      </c>
      <c r="AZ1542" s="312" t="s">
        <v>172</v>
      </c>
    </row>
    <row r="1543" spans="2:66" s="116" customFormat="1" ht="22.6" customHeight="1" x14ac:dyDescent="0.35">
      <c r="B1543" s="315"/>
      <c r="C1543" s="316"/>
      <c r="D1543" s="316"/>
      <c r="E1543" s="317" t="s">
        <v>5</v>
      </c>
      <c r="F1543" s="318" t="s">
        <v>1427</v>
      </c>
      <c r="G1543" s="319"/>
      <c r="H1543" s="319"/>
      <c r="I1543" s="319"/>
      <c r="J1543" s="316"/>
      <c r="K1543" s="320">
        <v>3.4</v>
      </c>
      <c r="L1543" s="316"/>
      <c r="M1543" s="316"/>
      <c r="N1543" s="316"/>
      <c r="O1543" s="316"/>
      <c r="P1543" s="316"/>
      <c r="Q1543" s="316"/>
      <c r="S1543" s="321"/>
      <c r="U1543" s="322"/>
      <c r="V1543" s="316"/>
      <c r="W1543" s="316"/>
      <c r="X1543" s="316"/>
      <c r="Y1543" s="316"/>
      <c r="Z1543" s="316"/>
      <c r="AA1543" s="316"/>
      <c r="AB1543" s="323"/>
      <c r="AU1543" s="324" t="s">
        <v>180</v>
      </c>
      <c r="AV1543" s="324" t="s">
        <v>86</v>
      </c>
      <c r="AW1543" s="116" t="s">
        <v>86</v>
      </c>
      <c r="AX1543" s="116" t="s">
        <v>31</v>
      </c>
      <c r="AY1543" s="116" t="s">
        <v>81</v>
      </c>
      <c r="AZ1543" s="324" t="s">
        <v>172</v>
      </c>
    </row>
    <row r="1544" spans="2:66" s="112" customFormat="1" ht="22.6" customHeight="1" x14ac:dyDescent="0.35">
      <c r="B1544" s="187"/>
      <c r="C1544" s="288" t="s">
        <v>1428</v>
      </c>
      <c r="D1544" s="288" t="s">
        <v>173</v>
      </c>
      <c r="E1544" s="289" t="s">
        <v>1429</v>
      </c>
      <c r="F1544" s="290" t="s">
        <v>1430</v>
      </c>
      <c r="G1544" s="290"/>
      <c r="H1544" s="290"/>
      <c r="I1544" s="290"/>
      <c r="J1544" s="291" t="s">
        <v>176</v>
      </c>
      <c r="K1544" s="292">
        <v>14.634</v>
      </c>
      <c r="L1544" s="293"/>
      <c r="M1544" s="293"/>
      <c r="N1544" s="294">
        <f>ROUND(L1544*K1544,2)</f>
        <v>0</v>
      </c>
      <c r="O1544" s="294"/>
      <c r="P1544" s="294"/>
      <c r="Q1544" s="294"/>
      <c r="R1544" s="114" t="s">
        <v>2286</v>
      </c>
      <c r="S1544" s="192"/>
      <c r="U1544" s="295" t="s">
        <v>5</v>
      </c>
      <c r="V1544" s="300" t="s">
        <v>39</v>
      </c>
      <c r="W1544" s="301">
        <v>3.2000000000000001E-2</v>
      </c>
      <c r="X1544" s="301">
        <f>W1544*K1544</f>
        <v>0.46828800000000004</v>
      </c>
      <c r="Y1544" s="301">
        <v>1E-4</v>
      </c>
      <c r="Z1544" s="301">
        <f>Y1544*K1544</f>
        <v>1.4634000000000001E-3</v>
      </c>
      <c r="AA1544" s="301">
        <v>0</v>
      </c>
      <c r="AB1544" s="302">
        <f>AA1544*K1544</f>
        <v>0</v>
      </c>
      <c r="AS1544" s="172" t="s">
        <v>273</v>
      </c>
      <c r="AU1544" s="172" t="s">
        <v>173</v>
      </c>
      <c r="AV1544" s="172" t="s">
        <v>86</v>
      </c>
      <c r="AZ1544" s="172" t="s">
        <v>172</v>
      </c>
      <c r="BF1544" s="299">
        <f>IF(V1544="základní",N1544,0)</f>
        <v>0</v>
      </c>
      <c r="BG1544" s="299">
        <f>IF(V1544="snížená",N1544,0)</f>
        <v>0</v>
      </c>
      <c r="BH1544" s="299">
        <f>IF(V1544="zákl. přenesená",N1544,0)</f>
        <v>0</v>
      </c>
      <c r="BI1544" s="299">
        <f>IF(V1544="sníž. přenesená",N1544,0)</f>
        <v>0</v>
      </c>
      <c r="BJ1544" s="299">
        <f>IF(V1544="nulová",N1544,0)</f>
        <v>0</v>
      </c>
      <c r="BK1544" s="172" t="s">
        <v>81</v>
      </c>
      <c r="BL1544" s="299">
        <f>ROUND(L1544*K1544,2)</f>
        <v>0</v>
      </c>
      <c r="BM1544" s="172" t="s">
        <v>273</v>
      </c>
      <c r="BN1544" s="172" t="s">
        <v>1431</v>
      </c>
    </row>
    <row r="1545" spans="2:66" s="116" customFormat="1" ht="22.6" customHeight="1" x14ac:dyDescent="0.35">
      <c r="B1545" s="315"/>
      <c r="C1545" s="316"/>
      <c r="D1545" s="316"/>
      <c r="E1545" s="317" t="s">
        <v>5</v>
      </c>
      <c r="F1545" s="335" t="s">
        <v>1432</v>
      </c>
      <c r="G1545" s="336"/>
      <c r="H1545" s="336"/>
      <c r="I1545" s="336"/>
      <c r="J1545" s="316"/>
      <c r="K1545" s="320">
        <v>14.634</v>
      </c>
      <c r="L1545" s="316"/>
      <c r="M1545" s="316"/>
      <c r="N1545" s="316"/>
      <c r="O1545" s="316"/>
      <c r="P1545" s="316"/>
      <c r="Q1545" s="316"/>
      <c r="S1545" s="321"/>
      <c r="U1545" s="322"/>
      <c r="V1545" s="316"/>
      <c r="W1545" s="316"/>
      <c r="X1545" s="316"/>
      <c r="Y1545" s="316"/>
      <c r="Z1545" s="316"/>
      <c r="AA1545" s="316"/>
      <c r="AB1545" s="323"/>
      <c r="AU1545" s="324" t="s">
        <v>180</v>
      </c>
      <c r="AV1545" s="324" t="s">
        <v>86</v>
      </c>
      <c r="AW1545" s="116" t="s">
        <v>86</v>
      </c>
      <c r="AX1545" s="116" t="s">
        <v>31</v>
      </c>
      <c r="AY1545" s="116" t="s">
        <v>81</v>
      </c>
      <c r="AZ1545" s="324" t="s">
        <v>172</v>
      </c>
    </row>
    <row r="1546" spans="2:66" s="112" customFormat="1" ht="22.6" customHeight="1" x14ac:dyDescent="0.35">
      <c r="B1546" s="187"/>
      <c r="C1546" s="288" t="s">
        <v>1433</v>
      </c>
      <c r="D1546" s="288" t="s">
        <v>173</v>
      </c>
      <c r="E1546" s="289" t="s">
        <v>1434</v>
      </c>
      <c r="F1546" s="290" t="s">
        <v>1435</v>
      </c>
      <c r="G1546" s="290"/>
      <c r="H1546" s="290"/>
      <c r="I1546" s="290"/>
      <c r="J1546" s="291" t="s">
        <v>176</v>
      </c>
      <c r="K1546" s="292">
        <v>10.46</v>
      </c>
      <c r="L1546" s="293"/>
      <c r="M1546" s="293"/>
      <c r="N1546" s="294">
        <f>ROUND(L1546*K1546,2)</f>
        <v>0</v>
      </c>
      <c r="O1546" s="294"/>
      <c r="P1546" s="294"/>
      <c r="Q1546" s="294"/>
      <c r="R1546" s="114" t="s">
        <v>5</v>
      </c>
      <c r="S1546" s="192"/>
      <c r="U1546" s="295" t="s">
        <v>5</v>
      </c>
      <c r="V1546" s="300" t="s">
        <v>39</v>
      </c>
      <c r="W1546" s="301">
        <v>1.0349999999999999</v>
      </c>
      <c r="X1546" s="301">
        <f>W1546*K1546</f>
        <v>10.8261</v>
      </c>
      <c r="Y1546" s="301">
        <v>1.23E-2</v>
      </c>
      <c r="Z1546" s="301">
        <f>Y1546*K1546</f>
        <v>0.12865800000000002</v>
      </c>
      <c r="AA1546" s="301">
        <v>1.0120000000000001E-2</v>
      </c>
      <c r="AB1546" s="302">
        <f>AA1546*K1546</f>
        <v>0.10585520000000001</v>
      </c>
      <c r="AS1546" s="172" t="s">
        <v>273</v>
      </c>
      <c r="AU1546" s="172" t="s">
        <v>173</v>
      </c>
      <c r="AV1546" s="172" t="s">
        <v>86</v>
      </c>
      <c r="AZ1546" s="172" t="s">
        <v>172</v>
      </c>
      <c r="BF1546" s="299">
        <f>IF(V1546="základní",N1546,0)</f>
        <v>0</v>
      </c>
      <c r="BG1546" s="299">
        <f>IF(V1546="snížená",N1546,0)</f>
        <v>0</v>
      </c>
      <c r="BH1546" s="299">
        <f>IF(V1546="zákl. přenesená",N1546,0)</f>
        <v>0</v>
      </c>
      <c r="BI1546" s="299">
        <f>IF(V1546="sníž. přenesená",N1546,0)</f>
        <v>0</v>
      </c>
      <c r="BJ1546" s="299">
        <f>IF(V1546="nulová",N1546,0)</f>
        <v>0</v>
      </c>
      <c r="BK1546" s="172" t="s">
        <v>81</v>
      </c>
      <c r="BL1546" s="299">
        <f>ROUND(L1546*K1546,2)</f>
        <v>0</v>
      </c>
      <c r="BM1546" s="172" t="s">
        <v>273</v>
      </c>
      <c r="BN1546" s="172" t="s">
        <v>1436</v>
      </c>
    </row>
    <row r="1547" spans="2:66" s="115" customFormat="1" ht="22.6" customHeight="1" x14ac:dyDescent="0.35">
      <c r="B1547" s="303"/>
      <c r="C1547" s="304"/>
      <c r="D1547" s="304"/>
      <c r="E1547" s="305" t="s">
        <v>5</v>
      </c>
      <c r="F1547" s="306" t="s">
        <v>307</v>
      </c>
      <c r="G1547" s="307"/>
      <c r="H1547" s="307"/>
      <c r="I1547" s="307"/>
      <c r="J1547" s="304"/>
      <c r="K1547" s="308" t="s">
        <v>5</v>
      </c>
      <c r="L1547" s="304"/>
      <c r="M1547" s="304"/>
      <c r="N1547" s="304"/>
      <c r="O1547" s="304"/>
      <c r="P1547" s="304"/>
      <c r="Q1547" s="304"/>
      <c r="S1547" s="309"/>
      <c r="U1547" s="310"/>
      <c r="V1547" s="304"/>
      <c r="W1547" s="304"/>
      <c r="X1547" s="304"/>
      <c r="Y1547" s="304"/>
      <c r="Z1547" s="304"/>
      <c r="AA1547" s="304"/>
      <c r="AB1547" s="311"/>
      <c r="AU1547" s="312" t="s">
        <v>180</v>
      </c>
      <c r="AV1547" s="312" t="s">
        <v>86</v>
      </c>
      <c r="AW1547" s="115" t="s">
        <v>81</v>
      </c>
      <c r="AX1547" s="115" t="s">
        <v>31</v>
      </c>
      <c r="AY1547" s="115" t="s">
        <v>74</v>
      </c>
      <c r="AZ1547" s="312" t="s">
        <v>172</v>
      </c>
    </row>
    <row r="1548" spans="2:66" s="115" customFormat="1" ht="22.6" customHeight="1" x14ac:dyDescent="0.35">
      <c r="B1548" s="303"/>
      <c r="C1548" s="304"/>
      <c r="D1548" s="304"/>
      <c r="E1548" s="305" t="s">
        <v>5</v>
      </c>
      <c r="F1548" s="313" t="s">
        <v>430</v>
      </c>
      <c r="G1548" s="314"/>
      <c r="H1548" s="314"/>
      <c r="I1548" s="314"/>
      <c r="J1548" s="304"/>
      <c r="K1548" s="308" t="s">
        <v>5</v>
      </c>
      <c r="L1548" s="304"/>
      <c r="M1548" s="304"/>
      <c r="N1548" s="304"/>
      <c r="O1548" s="304"/>
      <c r="P1548" s="304"/>
      <c r="Q1548" s="304"/>
      <c r="S1548" s="309"/>
      <c r="U1548" s="310"/>
      <c r="V1548" s="304"/>
      <c r="W1548" s="304"/>
      <c r="X1548" s="304"/>
      <c r="Y1548" s="304"/>
      <c r="Z1548" s="304"/>
      <c r="AA1548" s="304"/>
      <c r="AB1548" s="311"/>
      <c r="AU1548" s="312" t="s">
        <v>180</v>
      </c>
      <c r="AV1548" s="312" t="s">
        <v>86</v>
      </c>
      <c r="AW1548" s="115" t="s">
        <v>81</v>
      </c>
      <c r="AX1548" s="115" t="s">
        <v>31</v>
      </c>
      <c r="AY1548" s="115" t="s">
        <v>74</v>
      </c>
      <c r="AZ1548" s="312" t="s">
        <v>172</v>
      </c>
    </row>
    <row r="1549" spans="2:66" s="116" customFormat="1" ht="22.6" customHeight="1" x14ac:dyDescent="0.35">
      <c r="B1549" s="315"/>
      <c r="C1549" s="316"/>
      <c r="D1549" s="316"/>
      <c r="E1549" s="317" t="s">
        <v>5</v>
      </c>
      <c r="F1549" s="318" t="s">
        <v>1437</v>
      </c>
      <c r="G1549" s="319"/>
      <c r="H1549" s="319"/>
      <c r="I1549" s="319"/>
      <c r="J1549" s="316"/>
      <c r="K1549" s="320">
        <v>5.88</v>
      </c>
      <c r="L1549" s="316"/>
      <c r="M1549" s="316"/>
      <c r="N1549" s="316"/>
      <c r="O1549" s="316"/>
      <c r="P1549" s="316"/>
      <c r="Q1549" s="316"/>
      <c r="S1549" s="321"/>
      <c r="U1549" s="322"/>
      <c r="V1549" s="316"/>
      <c r="W1549" s="316"/>
      <c r="X1549" s="316"/>
      <c r="Y1549" s="316"/>
      <c r="Z1549" s="316"/>
      <c r="AA1549" s="316"/>
      <c r="AB1549" s="323"/>
      <c r="AU1549" s="324" t="s">
        <v>180</v>
      </c>
      <c r="AV1549" s="324" t="s">
        <v>86</v>
      </c>
      <c r="AW1549" s="116" t="s">
        <v>86</v>
      </c>
      <c r="AX1549" s="116" t="s">
        <v>31</v>
      </c>
      <c r="AY1549" s="116" t="s">
        <v>74</v>
      </c>
      <c r="AZ1549" s="324" t="s">
        <v>172</v>
      </c>
    </row>
    <row r="1550" spans="2:66" s="116" customFormat="1" ht="22.6" customHeight="1" x14ac:dyDescent="0.35">
      <c r="B1550" s="315"/>
      <c r="C1550" s="316"/>
      <c r="D1550" s="316"/>
      <c r="E1550" s="317" t="s">
        <v>5</v>
      </c>
      <c r="F1550" s="318" t="s">
        <v>1438</v>
      </c>
      <c r="G1550" s="319"/>
      <c r="H1550" s="319"/>
      <c r="I1550" s="319"/>
      <c r="J1550" s="316"/>
      <c r="K1550" s="320">
        <v>4.58</v>
      </c>
      <c r="L1550" s="316"/>
      <c r="M1550" s="316"/>
      <c r="N1550" s="316"/>
      <c r="O1550" s="316"/>
      <c r="P1550" s="316"/>
      <c r="Q1550" s="316"/>
      <c r="S1550" s="321"/>
      <c r="U1550" s="322"/>
      <c r="V1550" s="316"/>
      <c r="W1550" s="316"/>
      <c r="X1550" s="316"/>
      <c r="Y1550" s="316"/>
      <c r="Z1550" s="316"/>
      <c r="AA1550" s="316"/>
      <c r="AB1550" s="323"/>
      <c r="AU1550" s="324" t="s">
        <v>180</v>
      </c>
      <c r="AV1550" s="324" t="s">
        <v>86</v>
      </c>
      <c r="AW1550" s="116" t="s">
        <v>86</v>
      </c>
      <c r="AX1550" s="116" t="s">
        <v>31</v>
      </c>
      <c r="AY1550" s="116" t="s">
        <v>74</v>
      </c>
      <c r="AZ1550" s="324" t="s">
        <v>172</v>
      </c>
    </row>
    <row r="1551" spans="2:66" s="117" customFormat="1" ht="22.6" customHeight="1" x14ac:dyDescent="0.35">
      <c r="B1551" s="325"/>
      <c r="C1551" s="326"/>
      <c r="D1551" s="326"/>
      <c r="E1551" s="327" t="s">
        <v>5</v>
      </c>
      <c r="F1551" s="328" t="s">
        <v>189</v>
      </c>
      <c r="G1551" s="329"/>
      <c r="H1551" s="329"/>
      <c r="I1551" s="329"/>
      <c r="J1551" s="326"/>
      <c r="K1551" s="330">
        <v>10.46</v>
      </c>
      <c r="L1551" s="326"/>
      <c r="M1551" s="326"/>
      <c r="N1551" s="326"/>
      <c r="O1551" s="326"/>
      <c r="P1551" s="326"/>
      <c r="Q1551" s="326"/>
      <c r="S1551" s="331"/>
      <c r="U1551" s="332"/>
      <c r="V1551" s="326"/>
      <c r="W1551" s="326"/>
      <c r="X1551" s="326"/>
      <c r="Y1551" s="326"/>
      <c r="Z1551" s="326"/>
      <c r="AA1551" s="326"/>
      <c r="AB1551" s="333"/>
      <c r="AU1551" s="334" t="s">
        <v>180</v>
      </c>
      <c r="AV1551" s="334" t="s">
        <v>86</v>
      </c>
      <c r="AW1551" s="117" t="s">
        <v>177</v>
      </c>
      <c r="AX1551" s="117" t="s">
        <v>31</v>
      </c>
      <c r="AY1551" s="117" t="s">
        <v>81</v>
      </c>
      <c r="AZ1551" s="334" t="s">
        <v>172</v>
      </c>
    </row>
    <row r="1552" spans="2:66" s="112" customFormat="1" ht="31.6" customHeight="1" x14ac:dyDescent="0.35">
      <c r="B1552" s="187"/>
      <c r="C1552" s="288" t="s">
        <v>1439</v>
      </c>
      <c r="D1552" s="288" t="s">
        <v>173</v>
      </c>
      <c r="E1552" s="289" t="s">
        <v>1440</v>
      </c>
      <c r="F1552" s="290" t="s">
        <v>1441</v>
      </c>
      <c r="G1552" s="290"/>
      <c r="H1552" s="290"/>
      <c r="I1552" s="290"/>
      <c r="J1552" s="291" t="s">
        <v>193</v>
      </c>
      <c r="K1552" s="292">
        <v>11.93</v>
      </c>
      <c r="L1552" s="293"/>
      <c r="M1552" s="293"/>
      <c r="N1552" s="294">
        <f>ROUND(L1552*K1552,2)</f>
        <v>0</v>
      </c>
      <c r="O1552" s="294"/>
      <c r="P1552" s="294"/>
      <c r="Q1552" s="294"/>
      <c r="R1552" s="114" t="s">
        <v>2286</v>
      </c>
      <c r="S1552" s="192"/>
      <c r="U1552" s="295" t="s">
        <v>5</v>
      </c>
      <c r="V1552" s="300" t="s">
        <v>39</v>
      </c>
      <c r="W1552" s="301">
        <v>1.204</v>
      </c>
      <c r="X1552" s="301">
        <f>W1552*K1552</f>
        <v>14.363719999999999</v>
      </c>
      <c r="Y1552" s="301">
        <v>1.439E-2</v>
      </c>
      <c r="Z1552" s="301">
        <f>Y1552*K1552</f>
        <v>0.17167269999999998</v>
      </c>
      <c r="AA1552" s="301">
        <v>0</v>
      </c>
      <c r="AB1552" s="302">
        <f>AA1552*K1552</f>
        <v>0</v>
      </c>
      <c r="AS1552" s="172" t="s">
        <v>273</v>
      </c>
      <c r="AU1552" s="172" t="s">
        <v>173</v>
      </c>
      <c r="AV1552" s="172" t="s">
        <v>86</v>
      </c>
      <c r="AZ1552" s="172" t="s">
        <v>172</v>
      </c>
      <c r="BF1552" s="299">
        <f>IF(V1552="základní",N1552,0)</f>
        <v>0</v>
      </c>
      <c r="BG1552" s="299">
        <f>IF(V1552="snížená",N1552,0)</f>
        <v>0</v>
      </c>
      <c r="BH1552" s="299">
        <f>IF(V1552="zákl. přenesená",N1552,0)</f>
        <v>0</v>
      </c>
      <c r="BI1552" s="299">
        <f>IF(V1552="sníž. přenesená",N1552,0)</f>
        <v>0</v>
      </c>
      <c r="BJ1552" s="299">
        <f>IF(V1552="nulová",N1552,0)</f>
        <v>0</v>
      </c>
      <c r="BK1552" s="172" t="s">
        <v>81</v>
      </c>
      <c r="BL1552" s="299">
        <f>ROUND(L1552*K1552,2)</f>
        <v>0</v>
      </c>
      <c r="BM1552" s="172" t="s">
        <v>273</v>
      </c>
      <c r="BN1552" s="172" t="s">
        <v>1442</v>
      </c>
    </row>
    <row r="1553" spans="2:66" s="115" customFormat="1" ht="22.6" customHeight="1" x14ac:dyDescent="0.35">
      <c r="B1553" s="303"/>
      <c r="C1553" s="304"/>
      <c r="D1553" s="304"/>
      <c r="E1553" s="305" t="s">
        <v>5</v>
      </c>
      <c r="F1553" s="306" t="s">
        <v>235</v>
      </c>
      <c r="G1553" s="307"/>
      <c r="H1553" s="307"/>
      <c r="I1553" s="307"/>
      <c r="J1553" s="304"/>
      <c r="K1553" s="308" t="s">
        <v>5</v>
      </c>
      <c r="L1553" s="304"/>
      <c r="M1553" s="304"/>
      <c r="N1553" s="304"/>
      <c r="O1553" s="304"/>
      <c r="P1553" s="304"/>
      <c r="Q1553" s="304"/>
      <c r="S1553" s="309"/>
      <c r="U1553" s="310"/>
      <c r="V1553" s="304"/>
      <c r="W1553" s="304"/>
      <c r="X1553" s="304"/>
      <c r="Y1553" s="304"/>
      <c r="Z1553" s="304"/>
      <c r="AA1553" s="304"/>
      <c r="AB1553" s="311"/>
      <c r="AU1553" s="312" t="s">
        <v>180</v>
      </c>
      <c r="AV1553" s="312" t="s">
        <v>86</v>
      </c>
      <c r="AW1553" s="115" t="s">
        <v>81</v>
      </c>
      <c r="AX1553" s="115" t="s">
        <v>31</v>
      </c>
      <c r="AY1553" s="115" t="s">
        <v>74</v>
      </c>
      <c r="AZ1553" s="312" t="s">
        <v>172</v>
      </c>
    </row>
    <row r="1554" spans="2:66" s="116" customFormat="1" ht="22.6" customHeight="1" x14ac:dyDescent="0.35">
      <c r="B1554" s="315"/>
      <c r="C1554" s="316"/>
      <c r="D1554" s="316"/>
      <c r="E1554" s="317" t="s">
        <v>5</v>
      </c>
      <c r="F1554" s="318" t="s">
        <v>1443</v>
      </c>
      <c r="G1554" s="319"/>
      <c r="H1554" s="319"/>
      <c r="I1554" s="319"/>
      <c r="J1554" s="316"/>
      <c r="K1554" s="320">
        <v>11.93</v>
      </c>
      <c r="L1554" s="316"/>
      <c r="M1554" s="316"/>
      <c r="N1554" s="316"/>
      <c r="O1554" s="316"/>
      <c r="P1554" s="316"/>
      <c r="Q1554" s="316"/>
      <c r="S1554" s="321"/>
      <c r="U1554" s="322"/>
      <c r="V1554" s="316"/>
      <c r="W1554" s="316"/>
      <c r="X1554" s="316"/>
      <c r="Y1554" s="316"/>
      <c r="Z1554" s="316"/>
      <c r="AA1554" s="316"/>
      <c r="AB1554" s="323"/>
      <c r="AU1554" s="324" t="s">
        <v>180</v>
      </c>
      <c r="AV1554" s="324" t="s">
        <v>86</v>
      </c>
      <c r="AW1554" s="116" t="s">
        <v>86</v>
      </c>
      <c r="AX1554" s="116" t="s">
        <v>31</v>
      </c>
      <c r="AY1554" s="116" t="s">
        <v>81</v>
      </c>
      <c r="AZ1554" s="324" t="s">
        <v>172</v>
      </c>
    </row>
    <row r="1555" spans="2:66" s="112" customFormat="1" ht="31.6" customHeight="1" x14ac:dyDescent="0.35">
      <c r="B1555" s="187"/>
      <c r="C1555" s="288" t="s">
        <v>1444</v>
      </c>
      <c r="D1555" s="288" t="s">
        <v>173</v>
      </c>
      <c r="E1555" s="289" t="s">
        <v>1445</v>
      </c>
      <c r="F1555" s="290" t="s">
        <v>1446</v>
      </c>
      <c r="G1555" s="290"/>
      <c r="H1555" s="290"/>
      <c r="I1555" s="290"/>
      <c r="J1555" s="291" t="s">
        <v>295</v>
      </c>
      <c r="K1555" s="292">
        <v>1</v>
      </c>
      <c r="L1555" s="293"/>
      <c r="M1555" s="293"/>
      <c r="N1555" s="294">
        <f>ROUND(L1555*K1555,2)</f>
        <v>0</v>
      </c>
      <c r="O1555" s="294"/>
      <c r="P1555" s="294"/>
      <c r="Q1555" s="294"/>
      <c r="R1555" s="114" t="s">
        <v>2286</v>
      </c>
      <c r="S1555" s="192"/>
      <c r="U1555" s="295" t="s">
        <v>5</v>
      </c>
      <c r="V1555" s="300" t="s">
        <v>39</v>
      </c>
      <c r="W1555" s="301">
        <v>0.34</v>
      </c>
      <c r="X1555" s="301">
        <f>W1555*K1555</f>
        <v>0.34</v>
      </c>
      <c r="Y1555" s="301">
        <v>0</v>
      </c>
      <c r="Z1555" s="301">
        <f>Y1555*K1555</f>
        <v>0</v>
      </c>
      <c r="AA1555" s="301">
        <v>2.75E-2</v>
      </c>
      <c r="AB1555" s="302">
        <f>AA1555*K1555</f>
        <v>2.75E-2</v>
      </c>
      <c r="AS1555" s="172" t="s">
        <v>273</v>
      </c>
      <c r="AU1555" s="172" t="s">
        <v>173</v>
      </c>
      <c r="AV1555" s="172" t="s">
        <v>86</v>
      </c>
      <c r="AZ1555" s="172" t="s">
        <v>172</v>
      </c>
      <c r="BF1555" s="299">
        <f>IF(V1555="základní",N1555,0)</f>
        <v>0</v>
      </c>
      <c r="BG1555" s="299">
        <f>IF(V1555="snížená",N1555,0)</f>
        <v>0</v>
      </c>
      <c r="BH1555" s="299">
        <f>IF(V1555="zákl. přenesená",N1555,0)</f>
        <v>0</v>
      </c>
      <c r="BI1555" s="299">
        <f>IF(V1555="sníž. přenesená",N1555,0)</f>
        <v>0</v>
      </c>
      <c r="BJ1555" s="299">
        <f>IF(V1555="nulová",N1555,0)</f>
        <v>0</v>
      </c>
      <c r="BK1555" s="172" t="s">
        <v>81</v>
      </c>
      <c r="BL1555" s="299">
        <f>ROUND(L1555*K1555,2)</f>
        <v>0</v>
      </c>
      <c r="BM1555" s="172" t="s">
        <v>273</v>
      </c>
      <c r="BN1555" s="172" t="s">
        <v>1447</v>
      </c>
    </row>
    <row r="1556" spans="2:66" s="115" customFormat="1" ht="22.6" customHeight="1" x14ac:dyDescent="0.35">
      <c r="B1556" s="303"/>
      <c r="C1556" s="304"/>
      <c r="D1556" s="304"/>
      <c r="E1556" s="305" t="s">
        <v>5</v>
      </c>
      <c r="F1556" s="306" t="s">
        <v>523</v>
      </c>
      <c r="G1556" s="307"/>
      <c r="H1556" s="307"/>
      <c r="I1556" s="307"/>
      <c r="J1556" s="304"/>
      <c r="K1556" s="308" t="s">
        <v>5</v>
      </c>
      <c r="L1556" s="304"/>
      <c r="M1556" s="304"/>
      <c r="N1556" s="304"/>
      <c r="O1556" s="304"/>
      <c r="P1556" s="304"/>
      <c r="Q1556" s="304"/>
      <c r="S1556" s="309"/>
      <c r="U1556" s="310"/>
      <c r="V1556" s="304"/>
      <c r="W1556" s="304"/>
      <c r="X1556" s="304"/>
      <c r="Y1556" s="304"/>
      <c r="Z1556" s="304"/>
      <c r="AA1556" s="304"/>
      <c r="AB1556" s="311"/>
      <c r="AU1556" s="312" t="s">
        <v>180</v>
      </c>
      <c r="AV1556" s="312" t="s">
        <v>86</v>
      </c>
      <c r="AW1556" s="115" t="s">
        <v>81</v>
      </c>
      <c r="AX1556" s="115" t="s">
        <v>31</v>
      </c>
      <c r="AY1556" s="115" t="s">
        <v>74</v>
      </c>
      <c r="AZ1556" s="312" t="s">
        <v>172</v>
      </c>
    </row>
    <row r="1557" spans="2:66" s="116" customFormat="1" ht="22.6" customHeight="1" x14ac:dyDescent="0.35">
      <c r="B1557" s="315"/>
      <c r="C1557" s="316"/>
      <c r="D1557" s="316"/>
      <c r="E1557" s="317" t="s">
        <v>5</v>
      </c>
      <c r="F1557" s="318" t="s">
        <v>1448</v>
      </c>
      <c r="G1557" s="319"/>
      <c r="H1557" s="319"/>
      <c r="I1557" s="319"/>
      <c r="J1557" s="316"/>
      <c r="K1557" s="320">
        <v>1</v>
      </c>
      <c r="L1557" s="316"/>
      <c r="M1557" s="316"/>
      <c r="N1557" s="316"/>
      <c r="O1557" s="316"/>
      <c r="P1557" s="316"/>
      <c r="Q1557" s="316"/>
      <c r="S1557" s="321"/>
      <c r="U1557" s="322"/>
      <c r="V1557" s="316"/>
      <c r="W1557" s="316"/>
      <c r="X1557" s="316"/>
      <c r="Y1557" s="316"/>
      <c r="Z1557" s="316"/>
      <c r="AA1557" s="316"/>
      <c r="AB1557" s="323"/>
      <c r="AU1557" s="324" t="s">
        <v>180</v>
      </c>
      <c r="AV1557" s="324" t="s">
        <v>86</v>
      </c>
      <c r="AW1557" s="116" t="s">
        <v>86</v>
      </c>
      <c r="AX1557" s="116" t="s">
        <v>31</v>
      </c>
      <c r="AY1557" s="116" t="s">
        <v>81</v>
      </c>
      <c r="AZ1557" s="324" t="s">
        <v>172</v>
      </c>
    </row>
    <row r="1558" spans="2:66" s="112" customFormat="1" ht="31.6" customHeight="1" x14ac:dyDescent="0.35">
      <c r="B1558" s="187"/>
      <c r="C1558" s="288" t="s">
        <v>1449</v>
      </c>
      <c r="D1558" s="288" t="s">
        <v>173</v>
      </c>
      <c r="E1558" s="289" t="s">
        <v>1450</v>
      </c>
      <c r="F1558" s="290" t="s">
        <v>1451</v>
      </c>
      <c r="G1558" s="290"/>
      <c r="H1558" s="290"/>
      <c r="I1558" s="290"/>
      <c r="J1558" s="291" t="s">
        <v>176</v>
      </c>
      <c r="K1558" s="292">
        <v>9.7200000000000006</v>
      </c>
      <c r="L1558" s="293"/>
      <c r="M1558" s="293"/>
      <c r="N1558" s="294">
        <f>ROUND(L1558*K1558,2)</f>
        <v>0</v>
      </c>
      <c r="O1558" s="294"/>
      <c r="P1558" s="294"/>
      <c r="Q1558" s="294"/>
      <c r="R1558" s="114" t="s">
        <v>5</v>
      </c>
      <c r="S1558" s="192"/>
      <c r="U1558" s="295" t="s">
        <v>5</v>
      </c>
      <c r="V1558" s="300" t="s">
        <v>39</v>
      </c>
      <c r="W1558" s="301">
        <v>3.5</v>
      </c>
      <c r="X1558" s="301">
        <f>W1558*K1558</f>
        <v>34.020000000000003</v>
      </c>
      <c r="Y1558" s="301">
        <v>1.874E-2</v>
      </c>
      <c r="Z1558" s="301">
        <f>Y1558*K1558</f>
        <v>0.1821528</v>
      </c>
      <c r="AA1558" s="301">
        <v>0</v>
      </c>
      <c r="AB1558" s="302">
        <f>AA1558*K1558</f>
        <v>0</v>
      </c>
      <c r="AS1558" s="172" t="s">
        <v>273</v>
      </c>
      <c r="AU1558" s="172" t="s">
        <v>173</v>
      </c>
      <c r="AV1558" s="172" t="s">
        <v>86</v>
      </c>
      <c r="AZ1558" s="172" t="s">
        <v>172</v>
      </c>
      <c r="BF1558" s="299">
        <f>IF(V1558="základní",N1558,0)</f>
        <v>0</v>
      </c>
      <c r="BG1558" s="299">
        <f>IF(V1558="snížená",N1558,0)</f>
        <v>0</v>
      </c>
      <c r="BH1558" s="299">
        <f>IF(V1558="zákl. přenesená",N1558,0)</f>
        <v>0</v>
      </c>
      <c r="BI1558" s="299">
        <f>IF(V1558="sníž. přenesená",N1558,0)</f>
        <v>0</v>
      </c>
      <c r="BJ1558" s="299">
        <f>IF(V1558="nulová",N1558,0)</f>
        <v>0</v>
      </c>
      <c r="BK1558" s="172" t="s">
        <v>81</v>
      </c>
      <c r="BL1558" s="299">
        <f>ROUND(L1558*K1558,2)</f>
        <v>0</v>
      </c>
      <c r="BM1558" s="172" t="s">
        <v>273</v>
      </c>
      <c r="BN1558" s="172" t="s">
        <v>1452</v>
      </c>
    </row>
    <row r="1559" spans="2:66" s="115" customFormat="1" ht="22.6" customHeight="1" x14ac:dyDescent="0.35">
      <c r="B1559" s="303"/>
      <c r="C1559" s="304"/>
      <c r="D1559" s="304"/>
      <c r="E1559" s="305" t="s">
        <v>5</v>
      </c>
      <c r="F1559" s="306" t="s">
        <v>1453</v>
      </c>
      <c r="G1559" s="307"/>
      <c r="H1559" s="307"/>
      <c r="I1559" s="307"/>
      <c r="J1559" s="304"/>
      <c r="K1559" s="308" t="s">
        <v>5</v>
      </c>
      <c r="L1559" s="304"/>
      <c r="M1559" s="304"/>
      <c r="N1559" s="304"/>
      <c r="O1559" s="304"/>
      <c r="P1559" s="304"/>
      <c r="Q1559" s="304"/>
      <c r="S1559" s="309"/>
      <c r="U1559" s="310"/>
      <c r="V1559" s="304"/>
      <c r="W1559" s="304"/>
      <c r="X1559" s="304"/>
      <c r="Y1559" s="304"/>
      <c r="Z1559" s="304"/>
      <c r="AA1559" s="304"/>
      <c r="AB1559" s="311"/>
      <c r="AU1559" s="312" t="s">
        <v>180</v>
      </c>
      <c r="AV1559" s="312" t="s">
        <v>86</v>
      </c>
      <c r="AW1559" s="115" t="s">
        <v>81</v>
      </c>
      <c r="AX1559" s="115" t="s">
        <v>31</v>
      </c>
      <c r="AY1559" s="115" t="s">
        <v>74</v>
      </c>
      <c r="AZ1559" s="312" t="s">
        <v>172</v>
      </c>
    </row>
    <row r="1560" spans="2:66" s="116" customFormat="1" ht="22.6" customHeight="1" x14ac:dyDescent="0.35">
      <c r="B1560" s="315"/>
      <c r="C1560" s="316"/>
      <c r="D1560" s="316"/>
      <c r="E1560" s="317" t="s">
        <v>5</v>
      </c>
      <c r="F1560" s="318" t="s">
        <v>1454</v>
      </c>
      <c r="G1560" s="319"/>
      <c r="H1560" s="319"/>
      <c r="I1560" s="319"/>
      <c r="J1560" s="316"/>
      <c r="K1560" s="320">
        <v>16.72</v>
      </c>
      <c r="L1560" s="316"/>
      <c r="M1560" s="316"/>
      <c r="N1560" s="316"/>
      <c r="O1560" s="316"/>
      <c r="P1560" s="316"/>
      <c r="Q1560" s="316"/>
      <c r="S1560" s="321"/>
      <c r="U1560" s="322"/>
      <c r="V1560" s="316"/>
      <c r="W1560" s="316"/>
      <c r="X1560" s="316"/>
      <c r="Y1560" s="316"/>
      <c r="Z1560" s="316"/>
      <c r="AA1560" s="316"/>
      <c r="AB1560" s="323"/>
      <c r="AU1560" s="324" t="s">
        <v>180</v>
      </c>
      <c r="AV1560" s="324" t="s">
        <v>86</v>
      </c>
      <c r="AW1560" s="116" t="s">
        <v>86</v>
      </c>
      <c r="AX1560" s="116" t="s">
        <v>31</v>
      </c>
      <c r="AY1560" s="116" t="s">
        <v>74</v>
      </c>
      <c r="AZ1560" s="324" t="s">
        <v>172</v>
      </c>
    </row>
    <row r="1561" spans="2:66" s="116" customFormat="1" ht="22.6" customHeight="1" x14ac:dyDescent="0.35">
      <c r="B1561" s="315"/>
      <c r="C1561" s="316"/>
      <c r="D1561" s="316"/>
      <c r="E1561" s="317" t="s">
        <v>5</v>
      </c>
      <c r="F1561" s="318" t="s">
        <v>1455</v>
      </c>
      <c r="G1561" s="319"/>
      <c r="H1561" s="319"/>
      <c r="I1561" s="319"/>
      <c r="J1561" s="316"/>
      <c r="K1561" s="320">
        <v>-7</v>
      </c>
      <c r="L1561" s="316"/>
      <c r="M1561" s="316"/>
      <c r="N1561" s="316"/>
      <c r="O1561" s="316"/>
      <c r="P1561" s="316"/>
      <c r="Q1561" s="316"/>
      <c r="S1561" s="321"/>
      <c r="U1561" s="322"/>
      <c r="V1561" s="316"/>
      <c r="W1561" s="316"/>
      <c r="X1561" s="316"/>
      <c r="Y1561" s="316"/>
      <c r="Z1561" s="316"/>
      <c r="AA1561" s="316"/>
      <c r="AB1561" s="323"/>
      <c r="AU1561" s="324" t="s">
        <v>180</v>
      </c>
      <c r="AV1561" s="324" t="s">
        <v>86</v>
      </c>
      <c r="AW1561" s="116" t="s">
        <v>86</v>
      </c>
      <c r="AX1561" s="116" t="s">
        <v>31</v>
      </c>
      <c r="AY1561" s="116" t="s">
        <v>74</v>
      </c>
      <c r="AZ1561" s="324" t="s">
        <v>172</v>
      </c>
    </row>
    <row r="1562" spans="2:66" s="117" customFormat="1" ht="22.6" customHeight="1" x14ac:dyDescent="0.35">
      <c r="B1562" s="325"/>
      <c r="C1562" s="326"/>
      <c r="D1562" s="326"/>
      <c r="E1562" s="327" t="s">
        <v>5</v>
      </c>
      <c r="F1562" s="328" t="s">
        <v>189</v>
      </c>
      <c r="G1562" s="329"/>
      <c r="H1562" s="329"/>
      <c r="I1562" s="329"/>
      <c r="J1562" s="326"/>
      <c r="K1562" s="330">
        <v>9.7200000000000006</v>
      </c>
      <c r="L1562" s="326"/>
      <c r="M1562" s="326"/>
      <c r="N1562" s="326"/>
      <c r="O1562" s="326"/>
      <c r="P1562" s="326"/>
      <c r="Q1562" s="326"/>
      <c r="S1562" s="331"/>
      <c r="U1562" s="332"/>
      <c r="V1562" s="326"/>
      <c r="W1562" s="326"/>
      <c r="X1562" s="326"/>
      <c r="Y1562" s="326"/>
      <c r="Z1562" s="326"/>
      <c r="AA1562" s="326"/>
      <c r="AB1562" s="333"/>
      <c r="AU1562" s="334" t="s">
        <v>180</v>
      </c>
      <c r="AV1562" s="334" t="s">
        <v>86</v>
      </c>
      <c r="AW1562" s="117" t="s">
        <v>177</v>
      </c>
      <c r="AX1562" s="117" t="s">
        <v>31</v>
      </c>
      <c r="AY1562" s="117" t="s">
        <v>81</v>
      </c>
      <c r="AZ1562" s="334" t="s">
        <v>172</v>
      </c>
    </row>
    <row r="1563" spans="2:66" s="112" customFormat="1" ht="31.6" customHeight="1" x14ac:dyDescent="0.35">
      <c r="B1563" s="187"/>
      <c r="C1563" s="288" t="s">
        <v>1456</v>
      </c>
      <c r="D1563" s="288" t="s">
        <v>173</v>
      </c>
      <c r="E1563" s="289" t="s">
        <v>1457</v>
      </c>
      <c r="F1563" s="290" t="s">
        <v>1458</v>
      </c>
      <c r="G1563" s="290"/>
      <c r="H1563" s="290"/>
      <c r="I1563" s="290"/>
      <c r="J1563" s="291" t="s">
        <v>295</v>
      </c>
      <c r="K1563" s="292">
        <v>5</v>
      </c>
      <c r="L1563" s="293"/>
      <c r="M1563" s="293"/>
      <c r="N1563" s="294">
        <f>ROUND(L1563*K1563,2)</f>
        <v>0</v>
      </c>
      <c r="O1563" s="294"/>
      <c r="P1563" s="294"/>
      <c r="Q1563" s="294"/>
      <c r="R1563" s="114" t="s">
        <v>5</v>
      </c>
      <c r="S1563" s="192"/>
      <c r="U1563" s="295" t="s">
        <v>5</v>
      </c>
      <c r="V1563" s="300" t="s">
        <v>39</v>
      </c>
      <c r="W1563" s="301">
        <v>1.538</v>
      </c>
      <c r="X1563" s="301">
        <f>W1563*K1563</f>
        <v>7.69</v>
      </c>
      <c r="Y1563" s="301">
        <v>2.8369999999999999E-2</v>
      </c>
      <c r="Z1563" s="301">
        <f>Y1563*K1563</f>
        <v>0.14185</v>
      </c>
      <c r="AA1563" s="301">
        <v>0</v>
      </c>
      <c r="AB1563" s="302">
        <f>AA1563*K1563</f>
        <v>0</v>
      </c>
      <c r="AS1563" s="172" t="s">
        <v>273</v>
      </c>
      <c r="AU1563" s="172" t="s">
        <v>173</v>
      </c>
      <c r="AV1563" s="172" t="s">
        <v>86</v>
      </c>
      <c r="AZ1563" s="172" t="s">
        <v>172</v>
      </c>
      <c r="BF1563" s="299">
        <f>IF(V1563="základní",N1563,0)</f>
        <v>0</v>
      </c>
      <c r="BG1563" s="299">
        <f>IF(V1563="snížená",N1563,0)</f>
        <v>0</v>
      </c>
      <c r="BH1563" s="299">
        <f>IF(V1563="zákl. přenesená",N1563,0)</f>
        <v>0</v>
      </c>
      <c r="BI1563" s="299">
        <f>IF(V1563="sníž. přenesená",N1563,0)</f>
        <v>0</v>
      </c>
      <c r="BJ1563" s="299">
        <f>IF(V1563="nulová",N1563,0)</f>
        <v>0</v>
      </c>
      <c r="BK1563" s="172" t="s">
        <v>81</v>
      </c>
      <c r="BL1563" s="299">
        <f>ROUND(L1563*K1563,2)</f>
        <v>0</v>
      </c>
      <c r="BM1563" s="172" t="s">
        <v>273</v>
      </c>
      <c r="BN1563" s="172" t="s">
        <v>1459</v>
      </c>
    </row>
    <row r="1564" spans="2:66" s="115" customFormat="1" ht="22.6" customHeight="1" x14ac:dyDescent="0.35">
      <c r="B1564" s="303"/>
      <c r="C1564" s="304"/>
      <c r="D1564" s="304"/>
      <c r="E1564" s="305" t="s">
        <v>5</v>
      </c>
      <c r="F1564" s="306" t="s">
        <v>1453</v>
      </c>
      <c r="G1564" s="307"/>
      <c r="H1564" s="307"/>
      <c r="I1564" s="307"/>
      <c r="J1564" s="304"/>
      <c r="K1564" s="308" t="s">
        <v>5</v>
      </c>
      <c r="L1564" s="304"/>
      <c r="M1564" s="304"/>
      <c r="N1564" s="304"/>
      <c r="O1564" s="304"/>
      <c r="P1564" s="304"/>
      <c r="Q1564" s="304"/>
      <c r="S1564" s="309"/>
      <c r="U1564" s="310"/>
      <c r="V1564" s="304"/>
      <c r="W1564" s="304"/>
      <c r="X1564" s="304"/>
      <c r="Y1564" s="304"/>
      <c r="Z1564" s="304"/>
      <c r="AA1564" s="304"/>
      <c r="AB1564" s="311"/>
      <c r="AU1564" s="312" t="s">
        <v>180</v>
      </c>
      <c r="AV1564" s="312" t="s">
        <v>86</v>
      </c>
      <c r="AW1564" s="115" t="s">
        <v>81</v>
      </c>
      <c r="AX1564" s="115" t="s">
        <v>31</v>
      </c>
      <c r="AY1564" s="115" t="s">
        <v>74</v>
      </c>
      <c r="AZ1564" s="312" t="s">
        <v>172</v>
      </c>
    </row>
    <row r="1565" spans="2:66" s="116" customFormat="1" ht="22.6" customHeight="1" x14ac:dyDescent="0.35">
      <c r="B1565" s="315"/>
      <c r="C1565" s="316"/>
      <c r="D1565" s="316"/>
      <c r="E1565" s="317" t="s">
        <v>5</v>
      </c>
      <c r="F1565" s="318" t="s">
        <v>1460</v>
      </c>
      <c r="G1565" s="319"/>
      <c r="H1565" s="319"/>
      <c r="I1565" s="319"/>
      <c r="J1565" s="316"/>
      <c r="K1565" s="320">
        <v>2</v>
      </c>
      <c r="L1565" s="316"/>
      <c r="M1565" s="316"/>
      <c r="N1565" s="316"/>
      <c r="O1565" s="316"/>
      <c r="P1565" s="316"/>
      <c r="Q1565" s="316"/>
      <c r="S1565" s="321"/>
      <c r="U1565" s="322"/>
      <c r="V1565" s="316"/>
      <c r="W1565" s="316"/>
      <c r="X1565" s="316"/>
      <c r="Y1565" s="316"/>
      <c r="Z1565" s="316"/>
      <c r="AA1565" s="316"/>
      <c r="AB1565" s="323"/>
      <c r="AU1565" s="324" t="s">
        <v>180</v>
      </c>
      <c r="AV1565" s="324" t="s">
        <v>86</v>
      </c>
      <c r="AW1565" s="116" t="s">
        <v>86</v>
      </c>
      <c r="AX1565" s="116" t="s">
        <v>31</v>
      </c>
      <c r="AY1565" s="116" t="s">
        <v>74</v>
      </c>
      <c r="AZ1565" s="324" t="s">
        <v>172</v>
      </c>
    </row>
    <row r="1566" spans="2:66" s="116" customFormat="1" ht="22.6" customHeight="1" x14ac:dyDescent="0.35">
      <c r="B1566" s="315"/>
      <c r="C1566" s="316"/>
      <c r="D1566" s="316"/>
      <c r="E1566" s="317" t="s">
        <v>5</v>
      </c>
      <c r="F1566" s="318" t="s">
        <v>1461</v>
      </c>
      <c r="G1566" s="319"/>
      <c r="H1566" s="319"/>
      <c r="I1566" s="319"/>
      <c r="J1566" s="316"/>
      <c r="K1566" s="320">
        <v>3</v>
      </c>
      <c r="L1566" s="316"/>
      <c r="M1566" s="316"/>
      <c r="N1566" s="316"/>
      <c r="O1566" s="316"/>
      <c r="P1566" s="316"/>
      <c r="Q1566" s="316"/>
      <c r="S1566" s="321"/>
      <c r="U1566" s="322"/>
      <c r="V1566" s="316"/>
      <c r="W1566" s="316"/>
      <c r="X1566" s="316"/>
      <c r="Y1566" s="316"/>
      <c r="Z1566" s="316"/>
      <c r="AA1566" s="316"/>
      <c r="AB1566" s="323"/>
      <c r="AU1566" s="324" t="s">
        <v>180</v>
      </c>
      <c r="AV1566" s="324" t="s">
        <v>86</v>
      </c>
      <c r="AW1566" s="116" t="s">
        <v>86</v>
      </c>
      <c r="AX1566" s="116" t="s">
        <v>31</v>
      </c>
      <c r="AY1566" s="116" t="s">
        <v>74</v>
      </c>
      <c r="AZ1566" s="324" t="s">
        <v>172</v>
      </c>
    </row>
    <row r="1567" spans="2:66" s="117" customFormat="1" ht="22.6" customHeight="1" x14ac:dyDescent="0.35">
      <c r="B1567" s="325"/>
      <c r="C1567" s="326"/>
      <c r="D1567" s="326"/>
      <c r="E1567" s="327" t="s">
        <v>5</v>
      </c>
      <c r="F1567" s="328" t="s">
        <v>189</v>
      </c>
      <c r="G1567" s="329"/>
      <c r="H1567" s="329"/>
      <c r="I1567" s="329"/>
      <c r="J1567" s="326"/>
      <c r="K1567" s="330">
        <v>5</v>
      </c>
      <c r="L1567" s="326"/>
      <c r="M1567" s="326"/>
      <c r="N1567" s="326"/>
      <c r="O1567" s="326"/>
      <c r="P1567" s="326"/>
      <c r="Q1567" s="326"/>
      <c r="S1567" s="331"/>
      <c r="U1567" s="332"/>
      <c r="V1567" s="326"/>
      <c r="W1567" s="326"/>
      <c r="X1567" s="326"/>
      <c r="Y1567" s="326"/>
      <c r="Z1567" s="326"/>
      <c r="AA1567" s="326"/>
      <c r="AB1567" s="333"/>
      <c r="AU1567" s="334" t="s">
        <v>180</v>
      </c>
      <c r="AV1567" s="334" t="s">
        <v>86</v>
      </c>
      <c r="AW1567" s="117" t="s">
        <v>177</v>
      </c>
      <c r="AX1567" s="117" t="s">
        <v>31</v>
      </c>
      <c r="AY1567" s="117" t="s">
        <v>81</v>
      </c>
      <c r="AZ1567" s="334" t="s">
        <v>172</v>
      </c>
    </row>
    <row r="1568" spans="2:66" s="112" customFormat="1" ht="44.2" customHeight="1" x14ac:dyDescent="0.35">
      <c r="B1568" s="187"/>
      <c r="C1568" s="288" t="s">
        <v>1462</v>
      </c>
      <c r="D1568" s="288" t="s">
        <v>173</v>
      </c>
      <c r="E1568" s="289" t="s">
        <v>1463</v>
      </c>
      <c r="F1568" s="290" t="s">
        <v>1464</v>
      </c>
      <c r="G1568" s="290"/>
      <c r="H1568" s="290"/>
      <c r="I1568" s="290"/>
      <c r="J1568" s="291" t="s">
        <v>176</v>
      </c>
      <c r="K1568" s="292">
        <v>85.7</v>
      </c>
      <c r="L1568" s="293"/>
      <c r="M1568" s="293"/>
      <c r="N1568" s="294">
        <f>ROUND(L1568*K1568,2)</f>
        <v>0</v>
      </c>
      <c r="O1568" s="294"/>
      <c r="P1568" s="294"/>
      <c r="Q1568" s="294"/>
      <c r="R1568" s="114" t="s">
        <v>2286</v>
      </c>
      <c r="S1568" s="192"/>
      <c r="U1568" s="295" t="s">
        <v>5</v>
      </c>
      <c r="V1568" s="300" t="s">
        <v>39</v>
      </c>
      <c r="W1568" s="301">
        <v>0.72799999999999998</v>
      </c>
      <c r="X1568" s="301">
        <f>W1568*K1568</f>
        <v>62.389600000000002</v>
      </c>
      <c r="Y1568" s="301">
        <v>1.17E-3</v>
      </c>
      <c r="Z1568" s="301">
        <f>Y1568*K1568</f>
        <v>0.10026900000000001</v>
      </c>
      <c r="AA1568" s="301">
        <v>0</v>
      </c>
      <c r="AB1568" s="302">
        <f>AA1568*K1568</f>
        <v>0</v>
      </c>
      <c r="AS1568" s="172" t="s">
        <v>273</v>
      </c>
      <c r="AU1568" s="172" t="s">
        <v>173</v>
      </c>
      <c r="AV1568" s="172" t="s">
        <v>86</v>
      </c>
      <c r="AZ1568" s="172" t="s">
        <v>172</v>
      </c>
      <c r="BF1568" s="299">
        <f>IF(V1568="základní",N1568,0)</f>
        <v>0</v>
      </c>
      <c r="BG1568" s="299">
        <f>IF(V1568="snížená",N1568,0)</f>
        <v>0</v>
      </c>
      <c r="BH1568" s="299">
        <f>IF(V1568="zákl. přenesená",N1568,0)</f>
        <v>0</v>
      </c>
      <c r="BI1568" s="299">
        <f>IF(V1568="sníž. přenesená",N1568,0)</f>
        <v>0</v>
      </c>
      <c r="BJ1568" s="299">
        <f>IF(V1568="nulová",N1568,0)</f>
        <v>0</v>
      </c>
      <c r="BK1568" s="172" t="s">
        <v>81</v>
      </c>
      <c r="BL1568" s="299">
        <f>ROUND(L1568*K1568,2)</f>
        <v>0</v>
      </c>
      <c r="BM1568" s="172" t="s">
        <v>273</v>
      </c>
      <c r="BN1568" s="172" t="s">
        <v>1465</v>
      </c>
    </row>
    <row r="1569" spans="2:66" s="116" customFormat="1" ht="22.6" customHeight="1" x14ac:dyDescent="0.35">
      <c r="B1569" s="315"/>
      <c r="C1569" s="316"/>
      <c r="D1569" s="316"/>
      <c r="E1569" s="317" t="s">
        <v>5</v>
      </c>
      <c r="F1569" s="335" t="s">
        <v>1466</v>
      </c>
      <c r="G1569" s="336"/>
      <c r="H1569" s="336"/>
      <c r="I1569" s="336"/>
      <c r="J1569" s="316"/>
      <c r="K1569" s="320">
        <v>85.7</v>
      </c>
      <c r="L1569" s="316"/>
      <c r="M1569" s="316"/>
      <c r="N1569" s="316"/>
      <c r="O1569" s="316"/>
      <c r="P1569" s="316"/>
      <c r="Q1569" s="316"/>
      <c r="S1569" s="321"/>
      <c r="U1569" s="322"/>
      <c r="V1569" s="316"/>
      <c r="W1569" s="316"/>
      <c r="X1569" s="316"/>
      <c r="Y1569" s="316"/>
      <c r="Z1569" s="316"/>
      <c r="AA1569" s="316"/>
      <c r="AB1569" s="323"/>
      <c r="AU1569" s="324" t="s">
        <v>180</v>
      </c>
      <c r="AV1569" s="324" t="s">
        <v>86</v>
      </c>
      <c r="AW1569" s="116" t="s">
        <v>86</v>
      </c>
      <c r="AX1569" s="116" t="s">
        <v>31</v>
      </c>
      <c r="AY1569" s="116" t="s">
        <v>81</v>
      </c>
      <c r="AZ1569" s="324" t="s">
        <v>172</v>
      </c>
    </row>
    <row r="1570" spans="2:66" s="112" customFormat="1" ht="31.6" customHeight="1" x14ac:dyDescent="0.35">
      <c r="B1570" s="187"/>
      <c r="C1570" s="288" t="s">
        <v>1467</v>
      </c>
      <c r="D1570" s="288" t="s">
        <v>173</v>
      </c>
      <c r="E1570" s="289" t="s">
        <v>1468</v>
      </c>
      <c r="F1570" s="290" t="s">
        <v>1469</v>
      </c>
      <c r="G1570" s="290"/>
      <c r="H1570" s="290"/>
      <c r="I1570" s="290"/>
      <c r="J1570" s="291" t="s">
        <v>176</v>
      </c>
      <c r="K1570" s="292">
        <v>85.7</v>
      </c>
      <c r="L1570" s="293"/>
      <c r="M1570" s="293"/>
      <c r="N1570" s="294">
        <f>ROUND(L1570*K1570,2)</f>
        <v>0</v>
      </c>
      <c r="O1570" s="294"/>
      <c r="P1570" s="294"/>
      <c r="Q1570" s="294"/>
      <c r="R1570" s="114" t="s">
        <v>2286</v>
      </c>
      <c r="S1570" s="192"/>
      <c r="U1570" s="295" t="s">
        <v>5</v>
      </c>
      <c r="V1570" s="300" t="s">
        <v>39</v>
      </c>
      <c r="W1570" s="301">
        <v>0.27600000000000002</v>
      </c>
      <c r="X1570" s="301">
        <f>W1570*K1570</f>
        <v>23.653200000000002</v>
      </c>
      <c r="Y1570" s="301">
        <v>0</v>
      </c>
      <c r="Z1570" s="301">
        <f>Y1570*K1570</f>
        <v>0</v>
      </c>
      <c r="AA1570" s="301">
        <v>2.0999999999999999E-3</v>
      </c>
      <c r="AB1570" s="302">
        <f>AA1570*K1570</f>
        <v>0.17996999999999999</v>
      </c>
      <c r="AS1570" s="172" t="s">
        <v>273</v>
      </c>
      <c r="AU1570" s="172" t="s">
        <v>173</v>
      </c>
      <c r="AV1570" s="172" t="s">
        <v>86</v>
      </c>
      <c r="AZ1570" s="172" t="s">
        <v>172</v>
      </c>
      <c r="BF1570" s="299">
        <f>IF(V1570="základní",N1570,0)</f>
        <v>0</v>
      </c>
      <c r="BG1570" s="299">
        <f>IF(V1570="snížená",N1570,0)</f>
        <v>0</v>
      </c>
      <c r="BH1570" s="299">
        <f>IF(V1570="zákl. přenesená",N1570,0)</f>
        <v>0</v>
      </c>
      <c r="BI1570" s="299">
        <f>IF(V1570="sníž. přenesená",N1570,0)</f>
        <v>0</v>
      </c>
      <c r="BJ1570" s="299">
        <f>IF(V1570="nulová",N1570,0)</f>
        <v>0</v>
      </c>
      <c r="BK1570" s="172" t="s">
        <v>81</v>
      </c>
      <c r="BL1570" s="299">
        <f>ROUND(L1570*K1570,2)</f>
        <v>0</v>
      </c>
      <c r="BM1570" s="172" t="s">
        <v>273</v>
      </c>
      <c r="BN1570" s="172" t="s">
        <v>1470</v>
      </c>
    </row>
    <row r="1571" spans="2:66" s="116" customFormat="1" ht="22.6" customHeight="1" x14ac:dyDescent="0.35">
      <c r="B1571" s="315"/>
      <c r="C1571" s="316"/>
      <c r="D1571" s="316"/>
      <c r="E1571" s="317" t="s">
        <v>5</v>
      </c>
      <c r="F1571" s="335" t="s">
        <v>1466</v>
      </c>
      <c r="G1571" s="336"/>
      <c r="H1571" s="336"/>
      <c r="I1571" s="336"/>
      <c r="J1571" s="316"/>
      <c r="K1571" s="320">
        <v>85.7</v>
      </c>
      <c r="L1571" s="316"/>
      <c r="M1571" s="316"/>
      <c r="N1571" s="316"/>
      <c r="O1571" s="316"/>
      <c r="P1571" s="316"/>
      <c r="Q1571" s="316"/>
      <c r="S1571" s="321"/>
      <c r="U1571" s="322"/>
      <c r="V1571" s="316"/>
      <c r="W1571" s="316"/>
      <c r="X1571" s="316"/>
      <c r="Y1571" s="316"/>
      <c r="Z1571" s="316"/>
      <c r="AA1571" s="316"/>
      <c r="AB1571" s="323"/>
      <c r="AU1571" s="324" t="s">
        <v>180</v>
      </c>
      <c r="AV1571" s="324" t="s">
        <v>86</v>
      </c>
      <c r="AW1571" s="116" t="s">
        <v>86</v>
      </c>
      <c r="AX1571" s="116" t="s">
        <v>31</v>
      </c>
      <c r="AY1571" s="116" t="s">
        <v>81</v>
      </c>
      <c r="AZ1571" s="324" t="s">
        <v>172</v>
      </c>
    </row>
    <row r="1572" spans="2:66" s="112" customFormat="1" ht="31.6" customHeight="1" x14ac:dyDescent="0.35">
      <c r="B1572" s="187"/>
      <c r="C1572" s="288" t="s">
        <v>1471</v>
      </c>
      <c r="D1572" s="288" t="s">
        <v>173</v>
      </c>
      <c r="E1572" s="289" t="s">
        <v>1472</v>
      </c>
      <c r="F1572" s="290" t="s">
        <v>1473</v>
      </c>
      <c r="G1572" s="290"/>
      <c r="H1572" s="290"/>
      <c r="I1572" s="290"/>
      <c r="J1572" s="291" t="s">
        <v>227</v>
      </c>
      <c r="K1572" s="292">
        <v>2.7839999999999998</v>
      </c>
      <c r="L1572" s="293"/>
      <c r="M1572" s="293"/>
      <c r="N1572" s="294">
        <f>ROUND(L1572*K1572,2)</f>
        <v>0</v>
      </c>
      <c r="O1572" s="294"/>
      <c r="P1572" s="294"/>
      <c r="Q1572" s="294"/>
      <c r="R1572" s="114" t="s">
        <v>2286</v>
      </c>
      <c r="S1572" s="192"/>
      <c r="U1572" s="295" t="s">
        <v>5</v>
      </c>
      <c r="V1572" s="300" t="s">
        <v>39</v>
      </c>
      <c r="W1572" s="301">
        <v>2.16</v>
      </c>
      <c r="X1572" s="301">
        <f>W1572*K1572</f>
        <v>6.0134400000000001</v>
      </c>
      <c r="Y1572" s="301">
        <v>0</v>
      </c>
      <c r="Z1572" s="301">
        <f>Y1572*K1572</f>
        <v>0</v>
      </c>
      <c r="AA1572" s="301">
        <v>0</v>
      </c>
      <c r="AB1572" s="302">
        <f>AA1572*K1572</f>
        <v>0</v>
      </c>
      <c r="AS1572" s="172" t="s">
        <v>273</v>
      </c>
      <c r="AU1572" s="172" t="s">
        <v>173</v>
      </c>
      <c r="AV1572" s="172" t="s">
        <v>86</v>
      </c>
      <c r="AZ1572" s="172" t="s">
        <v>172</v>
      </c>
      <c r="BF1572" s="299">
        <f>IF(V1572="základní",N1572,0)</f>
        <v>0</v>
      </c>
      <c r="BG1572" s="299">
        <f>IF(V1572="snížená",N1572,0)</f>
        <v>0</v>
      </c>
      <c r="BH1572" s="299">
        <f>IF(V1572="zákl. přenesená",N1572,0)</f>
        <v>0</v>
      </c>
      <c r="BI1572" s="299">
        <f>IF(V1572="sníž. přenesená",N1572,0)</f>
        <v>0</v>
      </c>
      <c r="BJ1572" s="299">
        <f>IF(V1572="nulová",N1572,0)</f>
        <v>0</v>
      </c>
      <c r="BK1572" s="172" t="s">
        <v>81</v>
      </c>
      <c r="BL1572" s="299">
        <f>ROUND(L1572*K1572,2)</f>
        <v>0</v>
      </c>
      <c r="BM1572" s="172" t="s">
        <v>273</v>
      </c>
      <c r="BN1572" s="172" t="s">
        <v>1474</v>
      </c>
    </row>
    <row r="1573" spans="2:66" s="113" customFormat="1" ht="29.8" customHeight="1" x14ac:dyDescent="0.35">
      <c r="B1573" s="274"/>
      <c r="C1573" s="275"/>
      <c r="D1573" s="285" t="s">
        <v>147</v>
      </c>
      <c r="E1573" s="285"/>
      <c r="F1573" s="285"/>
      <c r="G1573" s="285"/>
      <c r="H1573" s="285"/>
      <c r="I1573" s="285"/>
      <c r="J1573" s="285"/>
      <c r="K1573" s="285"/>
      <c r="L1573" s="285"/>
      <c r="M1573" s="285"/>
      <c r="N1573" s="358">
        <f>BL1573</f>
        <v>0</v>
      </c>
      <c r="O1573" s="359"/>
      <c r="P1573" s="359"/>
      <c r="Q1573" s="359"/>
      <c r="S1573" s="278"/>
      <c r="U1573" s="279"/>
      <c r="V1573" s="275"/>
      <c r="W1573" s="275"/>
      <c r="X1573" s="280">
        <f>SUM(X1574:X1584)</f>
        <v>50.807043</v>
      </c>
      <c r="Y1573" s="275"/>
      <c r="Z1573" s="280">
        <f>SUM(Z1574:Z1584)</f>
        <v>5.8596599999999999E-2</v>
      </c>
      <c r="AA1573" s="275"/>
      <c r="AB1573" s="281">
        <f>SUM(AB1574:AB1584)</f>
        <v>0.16042020000000001</v>
      </c>
      <c r="AS1573" s="282" t="s">
        <v>86</v>
      </c>
      <c r="AU1573" s="283" t="s">
        <v>73</v>
      </c>
      <c r="AV1573" s="283" t="s">
        <v>81</v>
      </c>
      <c r="AZ1573" s="282" t="s">
        <v>172</v>
      </c>
      <c r="BL1573" s="284">
        <f>SUM(BL1574:BL1584)</f>
        <v>0</v>
      </c>
    </row>
    <row r="1574" spans="2:66" s="112" customFormat="1" ht="22.6" customHeight="1" x14ac:dyDescent="0.35">
      <c r="B1574" s="187"/>
      <c r="C1574" s="288" t="s">
        <v>1475</v>
      </c>
      <c r="D1574" s="288" t="s">
        <v>173</v>
      </c>
      <c r="E1574" s="289" t="s">
        <v>1476</v>
      </c>
      <c r="F1574" s="290" t="s">
        <v>1477</v>
      </c>
      <c r="G1574" s="290"/>
      <c r="H1574" s="290"/>
      <c r="I1574" s="290"/>
      <c r="J1574" s="291" t="s">
        <v>193</v>
      </c>
      <c r="K1574" s="292">
        <v>96.06</v>
      </c>
      <c r="L1574" s="293"/>
      <c r="M1574" s="293"/>
      <c r="N1574" s="294">
        <f>ROUND(L1574*K1574,2)</f>
        <v>0</v>
      </c>
      <c r="O1574" s="294"/>
      <c r="P1574" s="294"/>
      <c r="Q1574" s="294"/>
      <c r="R1574" s="114" t="s">
        <v>2286</v>
      </c>
      <c r="S1574" s="192"/>
      <c r="U1574" s="295" t="s">
        <v>5</v>
      </c>
      <c r="V1574" s="300" t="s">
        <v>39</v>
      </c>
      <c r="W1574" s="301">
        <v>0.19500000000000001</v>
      </c>
      <c r="X1574" s="301">
        <f>W1574*K1574</f>
        <v>18.7317</v>
      </c>
      <c r="Y1574" s="301">
        <v>0</v>
      </c>
      <c r="Z1574" s="301">
        <f>Y1574*K1574</f>
        <v>0</v>
      </c>
      <c r="AA1574" s="301">
        <v>1.67E-3</v>
      </c>
      <c r="AB1574" s="302">
        <f>AA1574*K1574</f>
        <v>0.16042020000000001</v>
      </c>
      <c r="AS1574" s="172" t="s">
        <v>273</v>
      </c>
      <c r="AU1574" s="172" t="s">
        <v>173</v>
      </c>
      <c r="AV1574" s="172" t="s">
        <v>86</v>
      </c>
      <c r="AZ1574" s="172" t="s">
        <v>172</v>
      </c>
      <c r="BF1574" s="299">
        <f>IF(V1574="základní",N1574,0)</f>
        <v>0</v>
      </c>
      <c r="BG1574" s="299">
        <f>IF(V1574="snížená",N1574,0)</f>
        <v>0</v>
      </c>
      <c r="BH1574" s="299">
        <f>IF(V1574="zákl. přenesená",N1574,0)</f>
        <v>0</v>
      </c>
      <c r="BI1574" s="299">
        <f>IF(V1574="sníž. přenesená",N1574,0)</f>
        <v>0</v>
      </c>
      <c r="BJ1574" s="299">
        <f>IF(V1574="nulová",N1574,0)</f>
        <v>0</v>
      </c>
      <c r="BK1574" s="172" t="s">
        <v>81</v>
      </c>
      <c r="BL1574" s="299">
        <f>ROUND(L1574*K1574,2)</f>
        <v>0</v>
      </c>
      <c r="BM1574" s="172" t="s">
        <v>273</v>
      </c>
      <c r="BN1574" s="172" t="s">
        <v>1478</v>
      </c>
    </row>
    <row r="1575" spans="2:66" s="112" customFormat="1" ht="31.6" customHeight="1" x14ac:dyDescent="0.35">
      <c r="B1575" s="187"/>
      <c r="C1575" s="288" t="s">
        <v>1479</v>
      </c>
      <c r="D1575" s="288" t="s">
        <v>173</v>
      </c>
      <c r="E1575" s="289" t="s">
        <v>1480</v>
      </c>
      <c r="F1575" s="290" t="s">
        <v>1481</v>
      </c>
      <c r="G1575" s="290"/>
      <c r="H1575" s="290"/>
      <c r="I1575" s="290"/>
      <c r="J1575" s="291" t="s">
        <v>193</v>
      </c>
      <c r="K1575" s="292">
        <v>96.06</v>
      </c>
      <c r="L1575" s="293"/>
      <c r="M1575" s="293"/>
      <c r="N1575" s="294">
        <f>ROUND(L1575*K1575,2)</f>
        <v>0</v>
      </c>
      <c r="O1575" s="294"/>
      <c r="P1575" s="294"/>
      <c r="Q1575" s="294"/>
      <c r="R1575" s="114" t="s">
        <v>5</v>
      </c>
      <c r="S1575" s="192"/>
      <c r="U1575" s="295" t="s">
        <v>5</v>
      </c>
      <c r="V1575" s="300" t="s">
        <v>39</v>
      </c>
      <c r="W1575" s="301">
        <v>0.33100000000000002</v>
      </c>
      <c r="X1575" s="301">
        <f>W1575*K1575</f>
        <v>31.795860000000001</v>
      </c>
      <c r="Y1575" s="301">
        <v>6.0999999999999997E-4</v>
      </c>
      <c r="Z1575" s="301">
        <f>Y1575*K1575</f>
        <v>5.8596599999999999E-2</v>
      </c>
      <c r="AA1575" s="301">
        <v>0</v>
      </c>
      <c r="AB1575" s="302">
        <f>AA1575*K1575</f>
        <v>0</v>
      </c>
      <c r="AS1575" s="172" t="s">
        <v>273</v>
      </c>
      <c r="AU1575" s="172" t="s">
        <v>173</v>
      </c>
      <c r="AV1575" s="172" t="s">
        <v>86</v>
      </c>
      <c r="AZ1575" s="172" t="s">
        <v>172</v>
      </c>
      <c r="BF1575" s="299">
        <f>IF(V1575="základní",N1575,0)</f>
        <v>0</v>
      </c>
      <c r="BG1575" s="299">
        <f>IF(V1575="snížená",N1575,0)</f>
        <v>0</v>
      </c>
      <c r="BH1575" s="299">
        <f>IF(V1575="zákl. přenesená",N1575,0)</f>
        <v>0</v>
      </c>
      <c r="BI1575" s="299">
        <f>IF(V1575="sníž. přenesená",N1575,0)</f>
        <v>0</v>
      </c>
      <c r="BJ1575" s="299">
        <f>IF(V1575="nulová",N1575,0)</f>
        <v>0</v>
      </c>
      <c r="BK1575" s="172" t="s">
        <v>81</v>
      </c>
      <c r="BL1575" s="299">
        <f>ROUND(L1575*K1575,2)</f>
        <v>0</v>
      </c>
      <c r="BM1575" s="172" t="s">
        <v>273</v>
      </c>
      <c r="BN1575" s="172" t="s">
        <v>1482</v>
      </c>
    </row>
    <row r="1576" spans="2:66" s="115" customFormat="1" ht="22.6" customHeight="1" x14ac:dyDescent="0.35">
      <c r="B1576" s="303"/>
      <c r="C1576" s="304"/>
      <c r="D1576" s="304"/>
      <c r="E1576" s="305" t="s">
        <v>5</v>
      </c>
      <c r="F1576" s="306" t="s">
        <v>1483</v>
      </c>
      <c r="G1576" s="307"/>
      <c r="H1576" s="307"/>
      <c r="I1576" s="307"/>
      <c r="J1576" s="304"/>
      <c r="K1576" s="308" t="s">
        <v>5</v>
      </c>
      <c r="L1576" s="304"/>
      <c r="M1576" s="304"/>
      <c r="N1576" s="304"/>
      <c r="O1576" s="304"/>
      <c r="P1576" s="304"/>
      <c r="Q1576" s="304"/>
      <c r="S1576" s="309"/>
      <c r="U1576" s="310"/>
      <c r="V1576" s="304"/>
      <c r="W1576" s="304"/>
      <c r="X1576" s="304"/>
      <c r="Y1576" s="304"/>
      <c r="Z1576" s="304"/>
      <c r="AA1576" s="304"/>
      <c r="AB1576" s="311"/>
      <c r="AU1576" s="312" t="s">
        <v>180</v>
      </c>
      <c r="AV1576" s="312" t="s">
        <v>86</v>
      </c>
      <c r="AW1576" s="115" t="s">
        <v>81</v>
      </c>
      <c r="AX1576" s="115" t="s">
        <v>31</v>
      </c>
      <c r="AY1576" s="115" t="s">
        <v>74</v>
      </c>
      <c r="AZ1576" s="312" t="s">
        <v>172</v>
      </c>
    </row>
    <row r="1577" spans="2:66" s="116" customFormat="1" ht="22.6" customHeight="1" x14ac:dyDescent="0.35">
      <c r="B1577" s="315"/>
      <c r="C1577" s="316"/>
      <c r="D1577" s="316"/>
      <c r="E1577" s="317" t="s">
        <v>5</v>
      </c>
      <c r="F1577" s="318" t="s">
        <v>1484</v>
      </c>
      <c r="G1577" s="319"/>
      <c r="H1577" s="319"/>
      <c r="I1577" s="319"/>
      <c r="J1577" s="316"/>
      <c r="K1577" s="320">
        <v>11.96</v>
      </c>
      <c r="L1577" s="316"/>
      <c r="M1577" s="316"/>
      <c r="N1577" s="316"/>
      <c r="O1577" s="316"/>
      <c r="P1577" s="316"/>
      <c r="Q1577" s="316"/>
      <c r="S1577" s="321"/>
      <c r="U1577" s="322"/>
      <c r="V1577" s="316"/>
      <c r="W1577" s="316"/>
      <c r="X1577" s="316"/>
      <c r="Y1577" s="316"/>
      <c r="Z1577" s="316"/>
      <c r="AA1577" s="316"/>
      <c r="AB1577" s="323"/>
      <c r="AU1577" s="324" t="s">
        <v>180</v>
      </c>
      <c r="AV1577" s="324" t="s">
        <v>86</v>
      </c>
      <c r="AW1577" s="116" t="s">
        <v>86</v>
      </c>
      <c r="AX1577" s="116" t="s">
        <v>31</v>
      </c>
      <c r="AY1577" s="116" t="s">
        <v>74</v>
      </c>
      <c r="AZ1577" s="324" t="s">
        <v>172</v>
      </c>
    </row>
    <row r="1578" spans="2:66" s="116" customFormat="1" ht="22.6" customHeight="1" x14ac:dyDescent="0.35">
      <c r="B1578" s="315"/>
      <c r="C1578" s="316"/>
      <c r="D1578" s="316"/>
      <c r="E1578" s="317" t="s">
        <v>5</v>
      </c>
      <c r="F1578" s="318" t="s">
        <v>1485</v>
      </c>
      <c r="G1578" s="319"/>
      <c r="H1578" s="319"/>
      <c r="I1578" s="319"/>
      <c r="J1578" s="316"/>
      <c r="K1578" s="320">
        <v>11.34</v>
      </c>
      <c r="L1578" s="316"/>
      <c r="M1578" s="316"/>
      <c r="N1578" s="316"/>
      <c r="O1578" s="316"/>
      <c r="P1578" s="316"/>
      <c r="Q1578" s="316"/>
      <c r="S1578" s="321"/>
      <c r="U1578" s="322"/>
      <c r="V1578" s="316"/>
      <c r="W1578" s="316"/>
      <c r="X1578" s="316"/>
      <c r="Y1578" s="316"/>
      <c r="Z1578" s="316"/>
      <c r="AA1578" s="316"/>
      <c r="AB1578" s="323"/>
      <c r="AU1578" s="324" t="s">
        <v>180</v>
      </c>
      <c r="AV1578" s="324" t="s">
        <v>86</v>
      </c>
      <c r="AW1578" s="116" t="s">
        <v>86</v>
      </c>
      <c r="AX1578" s="116" t="s">
        <v>31</v>
      </c>
      <c r="AY1578" s="116" t="s">
        <v>74</v>
      </c>
      <c r="AZ1578" s="324" t="s">
        <v>172</v>
      </c>
    </row>
    <row r="1579" spans="2:66" s="116" customFormat="1" ht="22.6" customHeight="1" x14ac:dyDescent="0.35">
      <c r="B1579" s="315"/>
      <c r="C1579" s="316"/>
      <c r="D1579" s="316"/>
      <c r="E1579" s="317" t="s">
        <v>5</v>
      </c>
      <c r="F1579" s="318" t="s">
        <v>1486</v>
      </c>
      <c r="G1579" s="319"/>
      <c r="H1579" s="319"/>
      <c r="I1579" s="319"/>
      <c r="J1579" s="316"/>
      <c r="K1579" s="320">
        <v>6.92</v>
      </c>
      <c r="L1579" s="316"/>
      <c r="M1579" s="316"/>
      <c r="N1579" s="316"/>
      <c r="O1579" s="316"/>
      <c r="P1579" s="316"/>
      <c r="Q1579" s="316"/>
      <c r="S1579" s="321"/>
      <c r="U1579" s="322"/>
      <c r="V1579" s="316"/>
      <c r="W1579" s="316"/>
      <c r="X1579" s="316"/>
      <c r="Y1579" s="316"/>
      <c r="Z1579" s="316"/>
      <c r="AA1579" s="316"/>
      <c r="AB1579" s="323"/>
      <c r="AU1579" s="324" t="s">
        <v>180</v>
      </c>
      <c r="AV1579" s="324" t="s">
        <v>86</v>
      </c>
      <c r="AW1579" s="116" t="s">
        <v>86</v>
      </c>
      <c r="AX1579" s="116" t="s">
        <v>31</v>
      </c>
      <c r="AY1579" s="116" t="s">
        <v>74</v>
      </c>
      <c r="AZ1579" s="324" t="s">
        <v>172</v>
      </c>
    </row>
    <row r="1580" spans="2:66" s="116" customFormat="1" ht="22.6" customHeight="1" x14ac:dyDescent="0.35">
      <c r="B1580" s="315"/>
      <c r="C1580" s="316"/>
      <c r="D1580" s="316"/>
      <c r="E1580" s="317" t="s">
        <v>5</v>
      </c>
      <c r="F1580" s="318" t="s">
        <v>1487</v>
      </c>
      <c r="G1580" s="319"/>
      <c r="H1580" s="319"/>
      <c r="I1580" s="319"/>
      <c r="J1580" s="316"/>
      <c r="K1580" s="320">
        <v>28.84</v>
      </c>
      <c r="L1580" s="316"/>
      <c r="M1580" s="316"/>
      <c r="N1580" s="316"/>
      <c r="O1580" s="316"/>
      <c r="P1580" s="316"/>
      <c r="Q1580" s="316"/>
      <c r="S1580" s="321"/>
      <c r="U1580" s="322"/>
      <c r="V1580" s="316"/>
      <c r="W1580" s="316"/>
      <c r="X1580" s="316"/>
      <c r="Y1580" s="316"/>
      <c r="Z1580" s="316"/>
      <c r="AA1580" s="316"/>
      <c r="AB1580" s="323"/>
      <c r="AU1580" s="324" t="s">
        <v>180</v>
      </c>
      <c r="AV1580" s="324" t="s">
        <v>86</v>
      </c>
      <c r="AW1580" s="116" t="s">
        <v>86</v>
      </c>
      <c r="AX1580" s="116" t="s">
        <v>31</v>
      </c>
      <c r="AY1580" s="116" t="s">
        <v>74</v>
      </c>
      <c r="AZ1580" s="324" t="s">
        <v>172</v>
      </c>
    </row>
    <row r="1581" spans="2:66" s="116" customFormat="1" ht="22.6" customHeight="1" x14ac:dyDescent="0.35">
      <c r="B1581" s="315"/>
      <c r="C1581" s="316"/>
      <c r="D1581" s="316"/>
      <c r="E1581" s="317" t="s">
        <v>5</v>
      </c>
      <c r="F1581" s="318" t="s">
        <v>1488</v>
      </c>
      <c r="G1581" s="319"/>
      <c r="H1581" s="319"/>
      <c r="I1581" s="319"/>
      <c r="J1581" s="316"/>
      <c r="K1581" s="320">
        <v>15.5</v>
      </c>
      <c r="L1581" s="316"/>
      <c r="M1581" s="316"/>
      <c r="N1581" s="316"/>
      <c r="O1581" s="316"/>
      <c r="P1581" s="316"/>
      <c r="Q1581" s="316"/>
      <c r="S1581" s="321"/>
      <c r="U1581" s="322"/>
      <c r="V1581" s="316"/>
      <c r="W1581" s="316"/>
      <c r="X1581" s="316"/>
      <c r="Y1581" s="316"/>
      <c r="Z1581" s="316"/>
      <c r="AA1581" s="316"/>
      <c r="AB1581" s="323"/>
      <c r="AU1581" s="324" t="s">
        <v>180</v>
      </c>
      <c r="AV1581" s="324" t="s">
        <v>86</v>
      </c>
      <c r="AW1581" s="116" t="s">
        <v>86</v>
      </c>
      <c r="AX1581" s="116" t="s">
        <v>31</v>
      </c>
      <c r="AY1581" s="116" t="s">
        <v>74</v>
      </c>
      <c r="AZ1581" s="324" t="s">
        <v>172</v>
      </c>
    </row>
    <row r="1582" spans="2:66" s="116" customFormat="1" ht="22.6" customHeight="1" x14ac:dyDescent="0.35">
      <c r="B1582" s="315"/>
      <c r="C1582" s="316"/>
      <c r="D1582" s="316"/>
      <c r="E1582" s="317" t="s">
        <v>5</v>
      </c>
      <c r="F1582" s="318" t="s">
        <v>1489</v>
      </c>
      <c r="G1582" s="319"/>
      <c r="H1582" s="319"/>
      <c r="I1582" s="319"/>
      <c r="J1582" s="316"/>
      <c r="K1582" s="320">
        <v>21.5</v>
      </c>
      <c r="L1582" s="316"/>
      <c r="M1582" s="316"/>
      <c r="N1582" s="316"/>
      <c r="O1582" s="316"/>
      <c r="P1582" s="316"/>
      <c r="Q1582" s="316"/>
      <c r="S1582" s="321"/>
      <c r="U1582" s="322"/>
      <c r="V1582" s="316"/>
      <c r="W1582" s="316"/>
      <c r="X1582" s="316"/>
      <c r="Y1582" s="316"/>
      <c r="Z1582" s="316"/>
      <c r="AA1582" s="316"/>
      <c r="AB1582" s="323"/>
      <c r="AU1582" s="324" t="s">
        <v>180</v>
      </c>
      <c r="AV1582" s="324" t="s">
        <v>86</v>
      </c>
      <c r="AW1582" s="116" t="s">
        <v>86</v>
      </c>
      <c r="AX1582" s="116" t="s">
        <v>31</v>
      </c>
      <c r="AY1582" s="116" t="s">
        <v>74</v>
      </c>
      <c r="AZ1582" s="324" t="s">
        <v>172</v>
      </c>
    </row>
    <row r="1583" spans="2:66" s="117" customFormat="1" ht="22.6" customHeight="1" x14ac:dyDescent="0.35">
      <c r="B1583" s="325"/>
      <c r="C1583" s="326"/>
      <c r="D1583" s="326"/>
      <c r="E1583" s="327" t="s">
        <v>5</v>
      </c>
      <c r="F1583" s="328" t="s">
        <v>189</v>
      </c>
      <c r="G1583" s="329"/>
      <c r="H1583" s="329"/>
      <c r="I1583" s="329"/>
      <c r="J1583" s="326"/>
      <c r="K1583" s="330">
        <v>96.06</v>
      </c>
      <c r="L1583" s="326"/>
      <c r="M1583" s="326"/>
      <c r="N1583" s="326"/>
      <c r="O1583" s="326"/>
      <c r="P1583" s="326"/>
      <c r="Q1583" s="326"/>
      <c r="S1583" s="331"/>
      <c r="U1583" s="332"/>
      <c r="V1583" s="326"/>
      <c r="W1583" s="326"/>
      <c r="X1583" s="326"/>
      <c r="Y1583" s="326"/>
      <c r="Z1583" s="326"/>
      <c r="AA1583" s="326"/>
      <c r="AB1583" s="333"/>
      <c r="AU1583" s="334" t="s">
        <v>180</v>
      </c>
      <c r="AV1583" s="334" t="s">
        <v>86</v>
      </c>
      <c r="AW1583" s="117" t="s">
        <v>177</v>
      </c>
      <c r="AX1583" s="117" t="s">
        <v>31</v>
      </c>
      <c r="AY1583" s="117" t="s">
        <v>81</v>
      </c>
      <c r="AZ1583" s="334" t="s">
        <v>172</v>
      </c>
    </row>
    <row r="1584" spans="2:66" s="112" customFormat="1" ht="31.6" customHeight="1" x14ac:dyDescent="0.35">
      <c r="B1584" s="187"/>
      <c r="C1584" s="288" t="s">
        <v>1490</v>
      </c>
      <c r="D1584" s="288" t="s">
        <v>173</v>
      </c>
      <c r="E1584" s="289" t="s">
        <v>1491</v>
      </c>
      <c r="F1584" s="290" t="s">
        <v>1492</v>
      </c>
      <c r="G1584" s="290"/>
      <c r="H1584" s="290"/>
      <c r="I1584" s="290"/>
      <c r="J1584" s="291" t="s">
        <v>227</v>
      </c>
      <c r="K1584" s="292">
        <v>5.8999999999999997E-2</v>
      </c>
      <c r="L1584" s="293"/>
      <c r="M1584" s="293"/>
      <c r="N1584" s="294">
        <f>ROUND(L1584*K1584,2)</f>
        <v>0</v>
      </c>
      <c r="O1584" s="294"/>
      <c r="P1584" s="294"/>
      <c r="Q1584" s="294"/>
      <c r="R1584" s="114" t="s">
        <v>2286</v>
      </c>
      <c r="S1584" s="192"/>
      <c r="U1584" s="295" t="s">
        <v>5</v>
      </c>
      <c r="V1584" s="300" t="s">
        <v>39</v>
      </c>
      <c r="W1584" s="301">
        <v>4.7370000000000001</v>
      </c>
      <c r="X1584" s="301">
        <f>W1584*K1584</f>
        <v>0.27948299999999998</v>
      </c>
      <c r="Y1584" s="301">
        <v>0</v>
      </c>
      <c r="Z1584" s="301">
        <f>Y1584*K1584</f>
        <v>0</v>
      </c>
      <c r="AA1584" s="301">
        <v>0</v>
      </c>
      <c r="AB1584" s="302">
        <f>AA1584*K1584</f>
        <v>0</v>
      </c>
      <c r="AS1584" s="172" t="s">
        <v>273</v>
      </c>
      <c r="AU1584" s="172" t="s">
        <v>173</v>
      </c>
      <c r="AV1584" s="172" t="s">
        <v>86</v>
      </c>
      <c r="AZ1584" s="172" t="s">
        <v>172</v>
      </c>
      <c r="BF1584" s="299">
        <f>IF(V1584="základní",N1584,0)</f>
        <v>0</v>
      </c>
      <c r="BG1584" s="299">
        <f>IF(V1584="snížená",N1584,0)</f>
        <v>0</v>
      </c>
      <c r="BH1584" s="299">
        <f>IF(V1584="zákl. přenesená",N1584,0)</f>
        <v>0</v>
      </c>
      <c r="BI1584" s="299">
        <f>IF(V1584="sníž. přenesená",N1584,0)</f>
        <v>0</v>
      </c>
      <c r="BJ1584" s="299">
        <f>IF(V1584="nulová",N1584,0)</f>
        <v>0</v>
      </c>
      <c r="BK1584" s="172" t="s">
        <v>81</v>
      </c>
      <c r="BL1584" s="299">
        <f>ROUND(L1584*K1584,2)</f>
        <v>0</v>
      </c>
      <c r="BM1584" s="172" t="s">
        <v>273</v>
      </c>
      <c r="BN1584" s="172" t="s">
        <v>1493</v>
      </c>
    </row>
    <row r="1585" spans="2:66" s="113" customFormat="1" ht="29.8" customHeight="1" x14ac:dyDescent="0.35">
      <c r="B1585" s="274"/>
      <c r="C1585" s="275"/>
      <c r="D1585" s="285" t="s">
        <v>148</v>
      </c>
      <c r="E1585" s="285"/>
      <c r="F1585" s="285"/>
      <c r="G1585" s="285"/>
      <c r="H1585" s="285"/>
      <c r="I1585" s="285"/>
      <c r="J1585" s="285"/>
      <c r="K1585" s="285"/>
      <c r="L1585" s="285"/>
      <c r="M1585" s="285"/>
      <c r="N1585" s="358">
        <f>BL1585</f>
        <v>0</v>
      </c>
      <c r="O1585" s="359"/>
      <c r="P1585" s="359"/>
      <c r="Q1585" s="359"/>
      <c r="S1585" s="278"/>
      <c r="U1585" s="279"/>
      <c r="V1585" s="275"/>
      <c r="W1585" s="275"/>
      <c r="X1585" s="280">
        <f>SUM(X1586:X1676)</f>
        <v>29.061774999999994</v>
      </c>
      <c r="Y1585" s="275"/>
      <c r="Z1585" s="280">
        <f>SUM(Z1586:Z1676)</f>
        <v>2.5000000000000001E-4</v>
      </c>
      <c r="AA1585" s="275"/>
      <c r="AB1585" s="281">
        <f>SUM(AB1586:AB1676)</f>
        <v>1.9160371500000002</v>
      </c>
      <c r="AS1585" s="282" t="s">
        <v>86</v>
      </c>
      <c r="AU1585" s="283" t="s">
        <v>73</v>
      </c>
      <c r="AV1585" s="283" t="s">
        <v>81</v>
      </c>
      <c r="AZ1585" s="282" t="s">
        <v>172</v>
      </c>
      <c r="BL1585" s="284">
        <f>SUM(BL1586:BL1676)</f>
        <v>0</v>
      </c>
    </row>
    <row r="1586" spans="2:66" s="112" customFormat="1" ht="31.6" customHeight="1" x14ac:dyDescent="0.35">
      <c r="B1586" s="187"/>
      <c r="C1586" s="288" t="s">
        <v>1494</v>
      </c>
      <c r="D1586" s="288" t="s">
        <v>173</v>
      </c>
      <c r="E1586" s="289" t="s">
        <v>1495</v>
      </c>
      <c r="F1586" s="290" t="s">
        <v>1496</v>
      </c>
      <c r="G1586" s="290"/>
      <c r="H1586" s="290"/>
      <c r="I1586" s="290"/>
      <c r="J1586" s="291" t="s">
        <v>176</v>
      </c>
      <c r="K1586" s="292">
        <v>26.428000000000001</v>
      </c>
      <c r="L1586" s="293"/>
      <c r="M1586" s="293"/>
      <c r="N1586" s="294">
        <f>ROUND(L1586*K1586,2)</f>
        <v>0</v>
      </c>
      <c r="O1586" s="294"/>
      <c r="P1586" s="294"/>
      <c r="Q1586" s="294"/>
      <c r="R1586" s="114" t="s">
        <v>5</v>
      </c>
      <c r="S1586" s="192"/>
      <c r="U1586" s="295" t="s">
        <v>5</v>
      </c>
      <c r="V1586" s="300" t="s">
        <v>39</v>
      </c>
      <c r="W1586" s="301">
        <v>0.161</v>
      </c>
      <c r="X1586" s="301">
        <f>W1586*K1586</f>
        <v>4.2549080000000004</v>
      </c>
      <c r="Y1586" s="301">
        <v>0</v>
      </c>
      <c r="Z1586" s="301">
        <f>Y1586*K1586</f>
        <v>0</v>
      </c>
      <c r="AA1586" s="301">
        <v>0</v>
      </c>
      <c r="AB1586" s="302">
        <f>AA1586*K1586</f>
        <v>0</v>
      </c>
      <c r="AS1586" s="172" t="s">
        <v>273</v>
      </c>
      <c r="AU1586" s="172" t="s">
        <v>173</v>
      </c>
      <c r="AV1586" s="172" t="s">
        <v>86</v>
      </c>
      <c r="AZ1586" s="172" t="s">
        <v>172</v>
      </c>
      <c r="BF1586" s="299">
        <f>IF(V1586="základní",N1586,0)</f>
        <v>0</v>
      </c>
      <c r="BG1586" s="299">
        <f>IF(V1586="snížená",N1586,0)</f>
        <v>0</v>
      </c>
      <c r="BH1586" s="299">
        <f>IF(V1586="zákl. přenesená",N1586,0)</f>
        <v>0</v>
      </c>
      <c r="BI1586" s="299">
        <f>IF(V1586="sníž. přenesená",N1586,0)</f>
        <v>0</v>
      </c>
      <c r="BJ1586" s="299">
        <f>IF(V1586="nulová",N1586,0)</f>
        <v>0</v>
      </c>
      <c r="BK1586" s="172" t="s">
        <v>81</v>
      </c>
      <c r="BL1586" s="299">
        <f>ROUND(L1586*K1586,2)</f>
        <v>0</v>
      </c>
      <c r="BM1586" s="172" t="s">
        <v>273</v>
      </c>
      <c r="BN1586" s="172" t="s">
        <v>1497</v>
      </c>
    </row>
    <row r="1587" spans="2:66" s="112" customFormat="1" ht="101.95" customHeight="1" x14ac:dyDescent="0.35">
      <c r="B1587" s="187"/>
      <c r="C1587" s="188"/>
      <c r="D1587" s="188"/>
      <c r="E1587" s="188"/>
      <c r="F1587" s="354" t="s">
        <v>1498</v>
      </c>
      <c r="G1587" s="355"/>
      <c r="H1587" s="355"/>
      <c r="I1587" s="355"/>
      <c r="J1587" s="188"/>
      <c r="K1587" s="188"/>
      <c r="L1587" s="188"/>
      <c r="M1587" s="188"/>
      <c r="N1587" s="188"/>
      <c r="O1587" s="188"/>
      <c r="P1587" s="188"/>
      <c r="Q1587" s="188"/>
      <c r="S1587" s="192"/>
      <c r="U1587" s="356"/>
      <c r="V1587" s="188"/>
      <c r="W1587" s="188"/>
      <c r="X1587" s="188"/>
      <c r="Y1587" s="188"/>
      <c r="Z1587" s="188"/>
      <c r="AA1587" s="188"/>
      <c r="AB1587" s="357"/>
      <c r="AU1587" s="172" t="s">
        <v>326</v>
      </c>
      <c r="AV1587" s="172" t="s">
        <v>86</v>
      </c>
    </row>
    <row r="1588" spans="2:66" s="116" customFormat="1" ht="22.6" customHeight="1" x14ac:dyDescent="0.35">
      <c r="B1588" s="315"/>
      <c r="C1588" s="316"/>
      <c r="D1588" s="316"/>
      <c r="E1588" s="317" t="s">
        <v>5</v>
      </c>
      <c r="F1588" s="318" t="s">
        <v>1499</v>
      </c>
      <c r="G1588" s="319"/>
      <c r="H1588" s="319"/>
      <c r="I1588" s="319"/>
      <c r="J1588" s="316"/>
      <c r="K1588" s="320">
        <v>0.77300000000000002</v>
      </c>
      <c r="L1588" s="316"/>
      <c r="M1588" s="316"/>
      <c r="N1588" s="316"/>
      <c r="O1588" s="316"/>
      <c r="P1588" s="316"/>
      <c r="Q1588" s="316"/>
      <c r="S1588" s="321"/>
      <c r="U1588" s="322"/>
      <c r="V1588" s="316"/>
      <c r="W1588" s="316"/>
      <c r="X1588" s="316"/>
      <c r="Y1588" s="316"/>
      <c r="Z1588" s="316"/>
      <c r="AA1588" s="316"/>
      <c r="AB1588" s="323"/>
      <c r="AU1588" s="324" t="s">
        <v>180</v>
      </c>
      <c r="AV1588" s="324" t="s">
        <v>86</v>
      </c>
      <c r="AW1588" s="116" t="s">
        <v>86</v>
      </c>
      <c r="AX1588" s="116" t="s">
        <v>31</v>
      </c>
      <c r="AY1588" s="116" t="s">
        <v>74</v>
      </c>
      <c r="AZ1588" s="324" t="s">
        <v>172</v>
      </c>
    </row>
    <row r="1589" spans="2:66" s="116" customFormat="1" ht="22.6" customHeight="1" x14ac:dyDescent="0.35">
      <c r="B1589" s="315"/>
      <c r="C1589" s="316"/>
      <c r="D1589" s="316"/>
      <c r="E1589" s="317" t="s">
        <v>5</v>
      </c>
      <c r="F1589" s="318" t="s">
        <v>1500</v>
      </c>
      <c r="G1589" s="319"/>
      <c r="H1589" s="319"/>
      <c r="I1589" s="319"/>
      <c r="J1589" s="316"/>
      <c r="K1589" s="320">
        <v>1.6910000000000001</v>
      </c>
      <c r="L1589" s="316"/>
      <c r="M1589" s="316"/>
      <c r="N1589" s="316"/>
      <c r="O1589" s="316"/>
      <c r="P1589" s="316"/>
      <c r="Q1589" s="316"/>
      <c r="S1589" s="321"/>
      <c r="U1589" s="322"/>
      <c r="V1589" s="316"/>
      <c r="W1589" s="316"/>
      <c r="X1589" s="316"/>
      <c r="Y1589" s="316"/>
      <c r="Z1589" s="316"/>
      <c r="AA1589" s="316"/>
      <c r="AB1589" s="323"/>
      <c r="AU1589" s="324" t="s">
        <v>180</v>
      </c>
      <c r="AV1589" s="324" t="s">
        <v>86</v>
      </c>
      <c r="AW1589" s="116" t="s">
        <v>86</v>
      </c>
      <c r="AX1589" s="116" t="s">
        <v>31</v>
      </c>
      <c r="AY1589" s="116" t="s">
        <v>74</v>
      </c>
      <c r="AZ1589" s="324" t="s">
        <v>172</v>
      </c>
    </row>
    <row r="1590" spans="2:66" s="116" customFormat="1" ht="22.6" customHeight="1" x14ac:dyDescent="0.35">
      <c r="B1590" s="315"/>
      <c r="C1590" s="316"/>
      <c r="D1590" s="316"/>
      <c r="E1590" s="317" t="s">
        <v>5</v>
      </c>
      <c r="F1590" s="318" t="s">
        <v>1501</v>
      </c>
      <c r="G1590" s="319"/>
      <c r="H1590" s="319"/>
      <c r="I1590" s="319"/>
      <c r="J1590" s="316"/>
      <c r="K1590" s="320">
        <v>0.97199999999999998</v>
      </c>
      <c r="L1590" s="316"/>
      <c r="M1590" s="316"/>
      <c r="N1590" s="316"/>
      <c r="O1590" s="316"/>
      <c r="P1590" s="316"/>
      <c r="Q1590" s="316"/>
      <c r="S1590" s="321"/>
      <c r="U1590" s="322"/>
      <c r="V1590" s="316"/>
      <c r="W1590" s="316"/>
      <c r="X1590" s="316"/>
      <c r="Y1590" s="316"/>
      <c r="Z1590" s="316"/>
      <c r="AA1590" s="316"/>
      <c r="AB1590" s="323"/>
      <c r="AU1590" s="324" t="s">
        <v>180</v>
      </c>
      <c r="AV1590" s="324" t="s">
        <v>86</v>
      </c>
      <c r="AW1590" s="116" t="s">
        <v>86</v>
      </c>
      <c r="AX1590" s="116" t="s">
        <v>31</v>
      </c>
      <c r="AY1590" s="116" t="s">
        <v>74</v>
      </c>
      <c r="AZ1590" s="324" t="s">
        <v>172</v>
      </c>
    </row>
    <row r="1591" spans="2:66" s="116" customFormat="1" ht="22.6" customHeight="1" x14ac:dyDescent="0.35">
      <c r="B1591" s="315"/>
      <c r="C1591" s="316"/>
      <c r="D1591" s="316"/>
      <c r="E1591" s="317" t="s">
        <v>5</v>
      </c>
      <c r="F1591" s="318" t="s">
        <v>1502</v>
      </c>
      <c r="G1591" s="319"/>
      <c r="H1591" s="319"/>
      <c r="I1591" s="319"/>
      <c r="J1591" s="316"/>
      <c r="K1591" s="320">
        <v>1.2549999999999999</v>
      </c>
      <c r="L1591" s="316"/>
      <c r="M1591" s="316"/>
      <c r="N1591" s="316"/>
      <c r="O1591" s="316"/>
      <c r="P1591" s="316"/>
      <c r="Q1591" s="316"/>
      <c r="S1591" s="321"/>
      <c r="U1591" s="322"/>
      <c r="V1591" s="316"/>
      <c r="W1591" s="316"/>
      <c r="X1591" s="316"/>
      <c r="Y1591" s="316"/>
      <c r="Z1591" s="316"/>
      <c r="AA1591" s="316"/>
      <c r="AB1591" s="323"/>
      <c r="AU1591" s="324" t="s">
        <v>180</v>
      </c>
      <c r="AV1591" s="324" t="s">
        <v>86</v>
      </c>
      <c r="AW1591" s="116" t="s">
        <v>86</v>
      </c>
      <c r="AX1591" s="116" t="s">
        <v>31</v>
      </c>
      <c r="AY1591" s="116" t="s">
        <v>74</v>
      </c>
      <c r="AZ1591" s="324" t="s">
        <v>172</v>
      </c>
    </row>
    <row r="1592" spans="2:66" s="116" customFormat="1" ht="22.6" customHeight="1" x14ac:dyDescent="0.35">
      <c r="B1592" s="315"/>
      <c r="C1592" s="316"/>
      <c r="D1592" s="316"/>
      <c r="E1592" s="317" t="s">
        <v>5</v>
      </c>
      <c r="F1592" s="318" t="s">
        <v>1503</v>
      </c>
      <c r="G1592" s="319"/>
      <c r="H1592" s="319"/>
      <c r="I1592" s="319"/>
      <c r="J1592" s="316"/>
      <c r="K1592" s="320">
        <v>1.2789999999999999</v>
      </c>
      <c r="L1592" s="316"/>
      <c r="M1592" s="316"/>
      <c r="N1592" s="316"/>
      <c r="O1592" s="316"/>
      <c r="P1592" s="316"/>
      <c r="Q1592" s="316"/>
      <c r="S1592" s="321"/>
      <c r="U1592" s="322"/>
      <c r="V1592" s="316"/>
      <c r="W1592" s="316"/>
      <c r="X1592" s="316"/>
      <c r="Y1592" s="316"/>
      <c r="Z1592" s="316"/>
      <c r="AA1592" s="316"/>
      <c r="AB1592" s="323"/>
      <c r="AU1592" s="324" t="s">
        <v>180</v>
      </c>
      <c r="AV1592" s="324" t="s">
        <v>86</v>
      </c>
      <c r="AW1592" s="116" t="s">
        <v>86</v>
      </c>
      <c r="AX1592" s="116" t="s">
        <v>31</v>
      </c>
      <c r="AY1592" s="116" t="s">
        <v>74</v>
      </c>
      <c r="AZ1592" s="324" t="s">
        <v>172</v>
      </c>
    </row>
    <row r="1593" spans="2:66" s="116" customFormat="1" ht="22.6" customHeight="1" x14ac:dyDescent="0.35">
      <c r="B1593" s="315"/>
      <c r="C1593" s="316"/>
      <c r="D1593" s="316"/>
      <c r="E1593" s="317" t="s">
        <v>5</v>
      </c>
      <c r="F1593" s="318" t="s">
        <v>1504</v>
      </c>
      <c r="G1593" s="319"/>
      <c r="H1593" s="319"/>
      <c r="I1593" s="319"/>
      <c r="J1593" s="316"/>
      <c r="K1593" s="320">
        <v>1.304</v>
      </c>
      <c r="L1593" s="316"/>
      <c r="M1593" s="316"/>
      <c r="N1593" s="316"/>
      <c r="O1593" s="316"/>
      <c r="P1593" s="316"/>
      <c r="Q1593" s="316"/>
      <c r="S1593" s="321"/>
      <c r="U1593" s="322"/>
      <c r="V1593" s="316"/>
      <c r="W1593" s="316"/>
      <c r="X1593" s="316"/>
      <c r="Y1593" s="316"/>
      <c r="Z1593" s="316"/>
      <c r="AA1593" s="316"/>
      <c r="AB1593" s="323"/>
      <c r="AU1593" s="324" t="s">
        <v>180</v>
      </c>
      <c r="AV1593" s="324" t="s">
        <v>86</v>
      </c>
      <c r="AW1593" s="116" t="s">
        <v>86</v>
      </c>
      <c r="AX1593" s="116" t="s">
        <v>31</v>
      </c>
      <c r="AY1593" s="116" t="s">
        <v>74</v>
      </c>
      <c r="AZ1593" s="324" t="s">
        <v>172</v>
      </c>
    </row>
    <row r="1594" spans="2:66" s="116" customFormat="1" ht="22.6" customHeight="1" x14ac:dyDescent="0.35">
      <c r="B1594" s="315"/>
      <c r="C1594" s="316"/>
      <c r="D1594" s="316"/>
      <c r="E1594" s="317" t="s">
        <v>5</v>
      </c>
      <c r="F1594" s="318" t="s">
        <v>1505</v>
      </c>
      <c r="G1594" s="319"/>
      <c r="H1594" s="319"/>
      <c r="I1594" s="319"/>
      <c r="J1594" s="316"/>
      <c r="K1594" s="320">
        <v>0.217</v>
      </c>
      <c r="L1594" s="316"/>
      <c r="M1594" s="316"/>
      <c r="N1594" s="316"/>
      <c r="O1594" s="316"/>
      <c r="P1594" s="316"/>
      <c r="Q1594" s="316"/>
      <c r="S1594" s="321"/>
      <c r="U1594" s="322"/>
      <c r="V1594" s="316"/>
      <c r="W1594" s="316"/>
      <c r="X1594" s="316"/>
      <c r="Y1594" s="316"/>
      <c r="Z1594" s="316"/>
      <c r="AA1594" s="316"/>
      <c r="AB1594" s="323"/>
      <c r="AU1594" s="324" t="s">
        <v>180</v>
      </c>
      <c r="AV1594" s="324" t="s">
        <v>86</v>
      </c>
      <c r="AW1594" s="116" t="s">
        <v>86</v>
      </c>
      <c r="AX1594" s="116" t="s">
        <v>31</v>
      </c>
      <c r="AY1594" s="116" t="s">
        <v>74</v>
      </c>
      <c r="AZ1594" s="324" t="s">
        <v>172</v>
      </c>
    </row>
    <row r="1595" spans="2:66" s="116" customFormat="1" ht="22.6" customHeight="1" x14ac:dyDescent="0.35">
      <c r="B1595" s="315"/>
      <c r="C1595" s="316"/>
      <c r="D1595" s="316"/>
      <c r="E1595" s="317" t="s">
        <v>5</v>
      </c>
      <c r="F1595" s="318" t="s">
        <v>1506</v>
      </c>
      <c r="G1595" s="319"/>
      <c r="H1595" s="319"/>
      <c r="I1595" s="319"/>
      <c r="J1595" s="316"/>
      <c r="K1595" s="320">
        <v>1.5960000000000001</v>
      </c>
      <c r="L1595" s="316"/>
      <c r="M1595" s="316"/>
      <c r="N1595" s="316"/>
      <c r="O1595" s="316"/>
      <c r="P1595" s="316"/>
      <c r="Q1595" s="316"/>
      <c r="S1595" s="321"/>
      <c r="U1595" s="322"/>
      <c r="V1595" s="316"/>
      <c r="W1595" s="316"/>
      <c r="X1595" s="316"/>
      <c r="Y1595" s="316"/>
      <c r="Z1595" s="316"/>
      <c r="AA1595" s="316"/>
      <c r="AB1595" s="323"/>
      <c r="AU1595" s="324" t="s">
        <v>180</v>
      </c>
      <c r="AV1595" s="324" t="s">
        <v>86</v>
      </c>
      <c r="AW1595" s="116" t="s">
        <v>86</v>
      </c>
      <c r="AX1595" s="116" t="s">
        <v>31</v>
      </c>
      <c r="AY1595" s="116" t="s">
        <v>74</v>
      </c>
      <c r="AZ1595" s="324" t="s">
        <v>172</v>
      </c>
    </row>
    <row r="1596" spans="2:66" s="116" customFormat="1" ht="22.6" customHeight="1" x14ac:dyDescent="0.35">
      <c r="B1596" s="315"/>
      <c r="C1596" s="316"/>
      <c r="D1596" s="316"/>
      <c r="E1596" s="317" t="s">
        <v>5</v>
      </c>
      <c r="F1596" s="318" t="s">
        <v>1507</v>
      </c>
      <c r="G1596" s="319"/>
      <c r="H1596" s="319"/>
      <c r="I1596" s="319"/>
      <c r="J1596" s="316"/>
      <c r="K1596" s="320">
        <v>3.294</v>
      </c>
      <c r="L1596" s="316"/>
      <c r="M1596" s="316"/>
      <c r="N1596" s="316"/>
      <c r="O1596" s="316"/>
      <c r="P1596" s="316"/>
      <c r="Q1596" s="316"/>
      <c r="S1596" s="321"/>
      <c r="U1596" s="322"/>
      <c r="V1596" s="316"/>
      <c r="W1596" s="316"/>
      <c r="X1596" s="316"/>
      <c r="Y1596" s="316"/>
      <c r="Z1596" s="316"/>
      <c r="AA1596" s="316"/>
      <c r="AB1596" s="323"/>
      <c r="AU1596" s="324" t="s">
        <v>180</v>
      </c>
      <c r="AV1596" s="324" t="s">
        <v>86</v>
      </c>
      <c r="AW1596" s="116" t="s">
        <v>86</v>
      </c>
      <c r="AX1596" s="116" t="s">
        <v>31</v>
      </c>
      <c r="AY1596" s="116" t="s">
        <v>74</v>
      </c>
      <c r="AZ1596" s="324" t="s">
        <v>172</v>
      </c>
    </row>
    <row r="1597" spans="2:66" s="116" customFormat="1" ht="22.6" customHeight="1" x14ac:dyDescent="0.35">
      <c r="B1597" s="315"/>
      <c r="C1597" s="316"/>
      <c r="D1597" s="316"/>
      <c r="E1597" s="317" t="s">
        <v>5</v>
      </c>
      <c r="F1597" s="318" t="s">
        <v>1508</v>
      </c>
      <c r="G1597" s="319"/>
      <c r="H1597" s="319"/>
      <c r="I1597" s="319"/>
      <c r="J1597" s="316"/>
      <c r="K1597" s="320">
        <v>1.903</v>
      </c>
      <c r="L1597" s="316"/>
      <c r="M1597" s="316"/>
      <c r="N1597" s="316"/>
      <c r="O1597" s="316"/>
      <c r="P1597" s="316"/>
      <c r="Q1597" s="316"/>
      <c r="S1597" s="321"/>
      <c r="U1597" s="322"/>
      <c r="V1597" s="316"/>
      <c r="W1597" s="316"/>
      <c r="X1597" s="316"/>
      <c r="Y1597" s="316"/>
      <c r="Z1597" s="316"/>
      <c r="AA1597" s="316"/>
      <c r="AB1597" s="323"/>
      <c r="AU1597" s="324" t="s">
        <v>180</v>
      </c>
      <c r="AV1597" s="324" t="s">
        <v>86</v>
      </c>
      <c r="AW1597" s="116" t="s">
        <v>86</v>
      </c>
      <c r="AX1597" s="116" t="s">
        <v>31</v>
      </c>
      <c r="AY1597" s="116" t="s">
        <v>74</v>
      </c>
      <c r="AZ1597" s="324" t="s">
        <v>172</v>
      </c>
    </row>
    <row r="1598" spans="2:66" s="116" customFormat="1" ht="22.6" customHeight="1" x14ac:dyDescent="0.35">
      <c r="B1598" s="315"/>
      <c r="C1598" s="316"/>
      <c r="D1598" s="316"/>
      <c r="E1598" s="317" t="s">
        <v>5</v>
      </c>
      <c r="F1598" s="318" t="s">
        <v>1509</v>
      </c>
      <c r="G1598" s="319"/>
      <c r="H1598" s="319"/>
      <c r="I1598" s="319"/>
      <c r="J1598" s="316"/>
      <c r="K1598" s="320">
        <v>0.52500000000000002</v>
      </c>
      <c r="L1598" s="316"/>
      <c r="M1598" s="316"/>
      <c r="N1598" s="316"/>
      <c r="O1598" s="316"/>
      <c r="P1598" s="316"/>
      <c r="Q1598" s="316"/>
      <c r="S1598" s="321"/>
      <c r="U1598" s="322"/>
      <c r="V1598" s="316"/>
      <c r="W1598" s="316"/>
      <c r="X1598" s="316"/>
      <c r="Y1598" s="316"/>
      <c r="Z1598" s="316"/>
      <c r="AA1598" s="316"/>
      <c r="AB1598" s="323"/>
      <c r="AU1598" s="324" t="s">
        <v>180</v>
      </c>
      <c r="AV1598" s="324" t="s">
        <v>86</v>
      </c>
      <c r="AW1598" s="116" t="s">
        <v>86</v>
      </c>
      <c r="AX1598" s="116" t="s">
        <v>31</v>
      </c>
      <c r="AY1598" s="116" t="s">
        <v>74</v>
      </c>
      <c r="AZ1598" s="324" t="s">
        <v>172</v>
      </c>
    </row>
    <row r="1599" spans="2:66" s="116" customFormat="1" ht="22.6" customHeight="1" x14ac:dyDescent="0.35">
      <c r="B1599" s="315"/>
      <c r="C1599" s="316"/>
      <c r="D1599" s="316"/>
      <c r="E1599" s="317" t="s">
        <v>5</v>
      </c>
      <c r="F1599" s="318" t="s">
        <v>1510</v>
      </c>
      <c r="G1599" s="319"/>
      <c r="H1599" s="319"/>
      <c r="I1599" s="319"/>
      <c r="J1599" s="316"/>
      <c r="K1599" s="320">
        <v>2.952</v>
      </c>
      <c r="L1599" s="316"/>
      <c r="M1599" s="316"/>
      <c r="N1599" s="316"/>
      <c r="O1599" s="316"/>
      <c r="P1599" s="316"/>
      <c r="Q1599" s="316"/>
      <c r="S1599" s="321"/>
      <c r="U1599" s="322"/>
      <c r="V1599" s="316"/>
      <c r="W1599" s="316"/>
      <c r="X1599" s="316"/>
      <c r="Y1599" s="316"/>
      <c r="Z1599" s="316"/>
      <c r="AA1599" s="316"/>
      <c r="AB1599" s="323"/>
      <c r="AU1599" s="324" t="s">
        <v>180</v>
      </c>
      <c r="AV1599" s="324" t="s">
        <v>86</v>
      </c>
      <c r="AW1599" s="116" t="s">
        <v>86</v>
      </c>
      <c r="AX1599" s="116" t="s">
        <v>31</v>
      </c>
      <c r="AY1599" s="116" t="s">
        <v>74</v>
      </c>
      <c r="AZ1599" s="324" t="s">
        <v>172</v>
      </c>
    </row>
    <row r="1600" spans="2:66" s="116" customFormat="1" ht="22.6" customHeight="1" x14ac:dyDescent="0.35">
      <c r="B1600" s="315"/>
      <c r="C1600" s="316"/>
      <c r="D1600" s="316"/>
      <c r="E1600" s="317" t="s">
        <v>5</v>
      </c>
      <c r="F1600" s="318" t="s">
        <v>1511</v>
      </c>
      <c r="G1600" s="319"/>
      <c r="H1600" s="319"/>
      <c r="I1600" s="319"/>
      <c r="J1600" s="316"/>
      <c r="K1600" s="320">
        <v>1.5369999999999999</v>
      </c>
      <c r="L1600" s="316"/>
      <c r="M1600" s="316"/>
      <c r="N1600" s="316"/>
      <c r="O1600" s="316"/>
      <c r="P1600" s="316"/>
      <c r="Q1600" s="316"/>
      <c r="S1600" s="321"/>
      <c r="U1600" s="322"/>
      <c r="V1600" s="316"/>
      <c r="W1600" s="316"/>
      <c r="X1600" s="316"/>
      <c r="Y1600" s="316"/>
      <c r="Z1600" s="316"/>
      <c r="AA1600" s="316"/>
      <c r="AB1600" s="323"/>
      <c r="AU1600" s="324" t="s">
        <v>180</v>
      </c>
      <c r="AV1600" s="324" t="s">
        <v>86</v>
      </c>
      <c r="AW1600" s="116" t="s">
        <v>86</v>
      </c>
      <c r="AX1600" s="116" t="s">
        <v>31</v>
      </c>
      <c r="AY1600" s="116" t="s">
        <v>74</v>
      </c>
      <c r="AZ1600" s="324" t="s">
        <v>172</v>
      </c>
    </row>
    <row r="1601" spans="2:66" s="116" customFormat="1" ht="22.6" customHeight="1" x14ac:dyDescent="0.35">
      <c r="B1601" s="315"/>
      <c r="C1601" s="316"/>
      <c r="D1601" s="316"/>
      <c r="E1601" s="317" t="s">
        <v>5</v>
      </c>
      <c r="F1601" s="318" t="s">
        <v>1512</v>
      </c>
      <c r="G1601" s="319"/>
      <c r="H1601" s="319"/>
      <c r="I1601" s="319"/>
      <c r="J1601" s="316"/>
      <c r="K1601" s="320">
        <v>0.79800000000000004</v>
      </c>
      <c r="L1601" s="316"/>
      <c r="M1601" s="316"/>
      <c r="N1601" s="316"/>
      <c r="O1601" s="316"/>
      <c r="P1601" s="316"/>
      <c r="Q1601" s="316"/>
      <c r="S1601" s="321"/>
      <c r="U1601" s="322"/>
      <c r="V1601" s="316"/>
      <c r="W1601" s="316"/>
      <c r="X1601" s="316"/>
      <c r="Y1601" s="316"/>
      <c r="Z1601" s="316"/>
      <c r="AA1601" s="316"/>
      <c r="AB1601" s="323"/>
      <c r="AU1601" s="324" t="s">
        <v>180</v>
      </c>
      <c r="AV1601" s="324" t="s">
        <v>86</v>
      </c>
      <c r="AW1601" s="116" t="s">
        <v>86</v>
      </c>
      <c r="AX1601" s="116" t="s">
        <v>31</v>
      </c>
      <c r="AY1601" s="116" t="s">
        <v>74</v>
      </c>
      <c r="AZ1601" s="324" t="s">
        <v>172</v>
      </c>
    </row>
    <row r="1602" spans="2:66" s="116" customFormat="1" ht="22.6" customHeight="1" x14ac:dyDescent="0.35">
      <c r="B1602" s="315"/>
      <c r="C1602" s="316"/>
      <c r="D1602" s="316"/>
      <c r="E1602" s="317" t="s">
        <v>5</v>
      </c>
      <c r="F1602" s="318" t="s">
        <v>1513</v>
      </c>
      <c r="G1602" s="319"/>
      <c r="H1602" s="319"/>
      <c r="I1602" s="319"/>
      <c r="J1602" s="316"/>
      <c r="K1602" s="320">
        <v>0.40300000000000002</v>
      </c>
      <c r="L1602" s="316"/>
      <c r="M1602" s="316"/>
      <c r="N1602" s="316"/>
      <c r="O1602" s="316"/>
      <c r="P1602" s="316"/>
      <c r="Q1602" s="316"/>
      <c r="S1602" s="321"/>
      <c r="U1602" s="322"/>
      <c r="V1602" s="316"/>
      <c r="W1602" s="316"/>
      <c r="X1602" s="316"/>
      <c r="Y1602" s="316"/>
      <c r="Z1602" s="316"/>
      <c r="AA1602" s="316"/>
      <c r="AB1602" s="323"/>
      <c r="AU1602" s="324" t="s">
        <v>180</v>
      </c>
      <c r="AV1602" s="324" t="s">
        <v>86</v>
      </c>
      <c r="AW1602" s="116" t="s">
        <v>86</v>
      </c>
      <c r="AX1602" s="116" t="s">
        <v>31</v>
      </c>
      <c r="AY1602" s="116" t="s">
        <v>74</v>
      </c>
      <c r="AZ1602" s="324" t="s">
        <v>172</v>
      </c>
    </row>
    <row r="1603" spans="2:66" s="116" customFormat="1" ht="22.6" customHeight="1" x14ac:dyDescent="0.35">
      <c r="B1603" s="315"/>
      <c r="C1603" s="316"/>
      <c r="D1603" s="316"/>
      <c r="E1603" s="317" t="s">
        <v>5</v>
      </c>
      <c r="F1603" s="318" t="s">
        <v>1514</v>
      </c>
      <c r="G1603" s="319"/>
      <c r="H1603" s="319"/>
      <c r="I1603" s="319"/>
      <c r="J1603" s="316"/>
      <c r="K1603" s="320">
        <v>1.778</v>
      </c>
      <c r="L1603" s="316"/>
      <c r="M1603" s="316"/>
      <c r="N1603" s="316"/>
      <c r="O1603" s="316"/>
      <c r="P1603" s="316"/>
      <c r="Q1603" s="316"/>
      <c r="S1603" s="321"/>
      <c r="U1603" s="322"/>
      <c r="V1603" s="316"/>
      <c r="W1603" s="316"/>
      <c r="X1603" s="316"/>
      <c r="Y1603" s="316"/>
      <c r="Z1603" s="316"/>
      <c r="AA1603" s="316"/>
      <c r="AB1603" s="323"/>
      <c r="AU1603" s="324" t="s">
        <v>180</v>
      </c>
      <c r="AV1603" s="324" t="s">
        <v>86</v>
      </c>
      <c r="AW1603" s="116" t="s">
        <v>86</v>
      </c>
      <c r="AX1603" s="116" t="s">
        <v>31</v>
      </c>
      <c r="AY1603" s="116" t="s">
        <v>74</v>
      </c>
      <c r="AZ1603" s="324" t="s">
        <v>172</v>
      </c>
    </row>
    <row r="1604" spans="2:66" s="116" customFormat="1" ht="22.6" customHeight="1" x14ac:dyDescent="0.35">
      <c r="B1604" s="315"/>
      <c r="C1604" s="316"/>
      <c r="D1604" s="316"/>
      <c r="E1604" s="317" t="s">
        <v>5</v>
      </c>
      <c r="F1604" s="318" t="s">
        <v>1515</v>
      </c>
      <c r="G1604" s="319"/>
      <c r="H1604" s="319"/>
      <c r="I1604" s="319"/>
      <c r="J1604" s="316"/>
      <c r="K1604" s="320">
        <v>0.2</v>
      </c>
      <c r="L1604" s="316"/>
      <c r="M1604" s="316"/>
      <c r="N1604" s="316"/>
      <c r="O1604" s="316"/>
      <c r="P1604" s="316"/>
      <c r="Q1604" s="316"/>
      <c r="S1604" s="321"/>
      <c r="U1604" s="322"/>
      <c r="V1604" s="316"/>
      <c r="W1604" s="316"/>
      <c r="X1604" s="316"/>
      <c r="Y1604" s="316"/>
      <c r="Z1604" s="316"/>
      <c r="AA1604" s="316"/>
      <c r="AB1604" s="323"/>
      <c r="AU1604" s="324" t="s">
        <v>180</v>
      </c>
      <c r="AV1604" s="324" t="s">
        <v>86</v>
      </c>
      <c r="AW1604" s="116" t="s">
        <v>86</v>
      </c>
      <c r="AX1604" s="116" t="s">
        <v>31</v>
      </c>
      <c r="AY1604" s="116" t="s">
        <v>74</v>
      </c>
      <c r="AZ1604" s="324" t="s">
        <v>172</v>
      </c>
    </row>
    <row r="1605" spans="2:66" s="116" customFormat="1" ht="22.6" customHeight="1" x14ac:dyDescent="0.35">
      <c r="B1605" s="315"/>
      <c r="C1605" s="316"/>
      <c r="D1605" s="316"/>
      <c r="E1605" s="317" t="s">
        <v>5</v>
      </c>
      <c r="F1605" s="318" t="s">
        <v>1516</v>
      </c>
      <c r="G1605" s="319"/>
      <c r="H1605" s="319"/>
      <c r="I1605" s="319"/>
      <c r="J1605" s="316"/>
      <c r="K1605" s="320">
        <v>2.133</v>
      </c>
      <c r="L1605" s="316"/>
      <c r="M1605" s="316"/>
      <c r="N1605" s="316"/>
      <c r="O1605" s="316"/>
      <c r="P1605" s="316"/>
      <c r="Q1605" s="316"/>
      <c r="S1605" s="321"/>
      <c r="U1605" s="322"/>
      <c r="V1605" s="316"/>
      <c r="W1605" s="316"/>
      <c r="X1605" s="316"/>
      <c r="Y1605" s="316"/>
      <c r="Z1605" s="316"/>
      <c r="AA1605" s="316"/>
      <c r="AB1605" s="323"/>
      <c r="AU1605" s="324" t="s">
        <v>180</v>
      </c>
      <c r="AV1605" s="324" t="s">
        <v>86</v>
      </c>
      <c r="AW1605" s="116" t="s">
        <v>86</v>
      </c>
      <c r="AX1605" s="116" t="s">
        <v>31</v>
      </c>
      <c r="AY1605" s="116" t="s">
        <v>74</v>
      </c>
      <c r="AZ1605" s="324" t="s">
        <v>172</v>
      </c>
    </row>
    <row r="1606" spans="2:66" s="116" customFormat="1" ht="22.6" customHeight="1" x14ac:dyDescent="0.35">
      <c r="B1606" s="315"/>
      <c r="C1606" s="316"/>
      <c r="D1606" s="316"/>
      <c r="E1606" s="317" t="s">
        <v>5</v>
      </c>
      <c r="F1606" s="318" t="s">
        <v>1517</v>
      </c>
      <c r="G1606" s="319"/>
      <c r="H1606" s="319"/>
      <c r="I1606" s="319"/>
      <c r="J1606" s="316"/>
      <c r="K1606" s="320">
        <v>0.224</v>
      </c>
      <c r="L1606" s="316"/>
      <c r="M1606" s="316"/>
      <c r="N1606" s="316"/>
      <c r="O1606" s="316"/>
      <c r="P1606" s="316"/>
      <c r="Q1606" s="316"/>
      <c r="S1606" s="321"/>
      <c r="U1606" s="322"/>
      <c r="V1606" s="316"/>
      <c r="W1606" s="316"/>
      <c r="X1606" s="316"/>
      <c r="Y1606" s="316"/>
      <c r="Z1606" s="316"/>
      <c r="AA1606" s="316"/>
      <c r="AB1606" s="323"/>
      <c r="AU1606" s="324" t="s">
        <v>180</v>
      </c>
      <c r="AV1606" s="324" t="s">
        <v>86</v>
      </c>
      <c r="AW1606" s="116" t="s">
        <v>86</v>
      </c>
      <c r="AX1606" s="116" t="s">
        <v>31</v>
      </c>
      <c r="AY1606" s="116" t="s">
        <v>74</v>
      </c>
      <c r="AZ1606" s="324" t="s">
        <v>172</v>
      </c>
    </row>
    <row r="1607" spans="2:66" s="116" customFormat="1" ht="22.6" customHeight="1" x14ac:dyDescent="0.35">
      <c r="B1607" s="315"/>
      <c r="C1607" s="316"/>
      <c r="D1607" s="316"/>
      <c r="E1607" s="317" t="s">
        <v>5</v>
      </c>
      <c r="F1607" s="318" t="s">
        <v>1518</v>
      </c>
      <c r="G1607" s="319"/>
      <c r="H1607" s="319"/>
      <c r="I1607" s="319"/>
      <c r="J1607" s="316"/>
      <c r="K1607" s="320">
        <v>0.59799999999999998</v>
      </c>
      <c r="L1607" s="316"/>
      <c r="M1607" s="316"/>
      <c r="N1607" s="316"/>
      <c r="O1607" s="316"/>
      <c r="P1607" s="316"/>
      <c r="Q1607" s="316"/>
      <c r="S1607" s="321"/>
      <c r="U1607" s="322"/>
      <c r="V1607" s="316"/>
      <c r="W1607" s="316"/>
      <c r="X1607" s="316"/>
      <c r="Y1607" s="316"/>
      <c r="Z1607" s="316"/>
      <c r="AA1607" s="316"/>
      <c r="AB1607" s="323"/>
      <c r="AU1607" s="324" t="s">
        <v>180</v>
      </c>
      <c r="AV1607" s="324" t="s">
        <v>86</v>
      </c>
      <c r="AW1607" s="116" t="s">
        <v>86</v>
      </c>
      <c r="AX1607" s="116" t="s">
        <v>31</v>
      </c>
      <c r="AY1607" s="116" t="s">
        <v>74</v>
      </c>
      <c r="AZ1607" s="324" t="s">
        <v>172</v>
      </c>
    </row>
    <row r="1608" spans="2:66" s="116" customFormat="1" ht="22.6" customHeight="1" x14ac:dyDescent="0.35">
      <c r="B1608" s="315"/>
      <c r="C1608" s="316"/>
      <c r="D1608" s="316"/>
      <c r="E1608" s="317" t="s">
        <v>5</v>
      </c>
      <c r="F1608" s="318" t="s">
        <v>1519</v>
      </c>
      <c r="G1608" s="319"/>
      <c r="H1608" s="319"/>
      <c r="I1608" s="319"/>
      <c r="J1608" s="316"/>
      <c r="K1608" s="320">
        <v>0.48399999999999999</v>
      </c>
      <c r="L1608" s="316"/>
      <c r="M1608" s="316"/>
      <c r="N1608" s="316"/>
      <c r="O1608" s="316"/>
      <c r="P1608" s="316"/>
      <c r="Q1608" s="316"/>
      <c r="S1608" s="321"/>
      <c r="U1608" s="322"/>
      <c r="V1608" s="316"/>
      <c r="W1608" s="316"/>
      <c r="X1608" s="316"/>
      <c r="Y1608" s="316"/>
      <c r="Z1608" s="316"/>
      <c r="AA1608" s="316"/>
      <c r="AB1608" s="323"/>
      <c r="AU1608" s="324" t="s">
        <v>180</v>
      </c>
      <c r="AV1608" s="324" t="s">
        <v>86</v>
      </c>
      <c r="AW1608" s="116" t="s">
        <v>86</v>
      </c>
      <c r="AX1608" s="116" t="s">
        <v>31</v>
      </c>
      <c r="AY1608" s="116" t="s">
        <v>74</v>
      </c>
      <c r="AZ1608" s="324" t="s">
        <v>172</v>
      </c>
    </row>
    <row r="1609" spans="2:66" s="116" customFormat="1" ht="22.6" customHeight="1" x14ac:dyDescent="0.35">
      <c r="B1609" s="315"/>
      <c r="C1609" s="316"/>
      <c r="D1609" s="316"/>
      <c r="E1609" s="317" t="s">
        <v>5</v>
      </c>
      <c r="F1609" s="318" t="s">
        <v>1520</v>
      </c>
      <c r="G1609" s="319"/>
      <c r="H1609" s="319"/>
      <c r="I1609" s="319"/>
      <c r="J1609" s="316"/>
      <c r="K1609" s="320">
        <v>0.193</v>
      </c>
      <c r="L1609" s="316"/>
      <c r="M1609" s="316"/>
      <c r="N1609" s="316"/>
      <c r="O1609" s="316"/>
      <c r="P1609" s="316"/>
      <c r="Q1609" s="316"/>
      <c r="S1609" s="321"/>
      <c r="U1609" s="322"/>
      <c r="V1609" s="316"/>
      <c r="W1609" s="316"/>
      <c r="X1609" s="316"/>
      <c r="Y1609" s="316"/>
      <c r="Z1609" s="316"/>
      <c r="AA1609" s="316"/>
      <c r="AB1609" s="323"/>
      <c r="AU1609" s="324" t="s">
        <v>180</v>
      </c>
      <c r="AV1609" s="324" t="s">
        <v>86</v>
      </c>
      <c r="AW1609" s="116" t="s">
        <v>86</v>
      </c>
      <c r="AX1609" s="116" t="s">
        <v>31</v>
      </c>
      <c r="AY1609" s="116" t="s">
        <v>74</v>
      </c>
      <c r="AZ1609" s="324" t="s">
        <v>172</v>
      </c>
    </row>
    <row r="1610" spans="2:66" s="116" customFormat="1" ht="22.6" customHeight="1" x14ac:dyDescent="0.35">
      <c r="B1610" s="315"/>
      <c r="C1610" s="316"/>
      <c r="D1610" s="316"/>
      <c r="E1610" s="317" t="s">
        <v>5</v>
      </c>
      <c r="F1610" s="318" t="s">
        <v>1521</v>
      </c>
      <c r="G1610" s="319"/>
      <c r="H1610" s="319"/>
      <c r="I1610" s="319"/>
      <c r="J1610" s="316"/>
      <c r="K1610" s="320">
        <v>0.31900000000000001</v>
      </c>
      <c r="L1610" s="316"/>
      <c r="M1610" s="316"/>
      <c r="N1610" s="316"/>
      <c r="O1610" s="316"/>
      <c r="P1610" s="316"/>
      <c r="Q1610" s="316"/>
      <c r="S1610" s="321"/>
      <c r="U1610" s="322"/>
      <c r="V1610" s="316"/>
      <c r="W1610" s="316"/>
      <c r="X1610" s="316"/>
      <c r="Y1610" s="316"/>
      <c r="Z1610" s="316"/>
      <c r="AA1610" s="316"/>
      <c r="AB1610" s="323"/>
      <c r="AU1610" s="324" t="s">
        <v>180</v>
      </c>
      <c r="AV1610" s="324" t="s">
        <v>86</v>
      </c>
      <c r="AW1610" s="116" t="s">
        <v>86</v>
      </c>
      <c r="AX1610" s="116" t="s">
        <v>31</v>
      </c>
      <c r="AY1610" s="116" t="s">
        <v>74</v>
      </c>
      <c r="AZ1610" s="324" t="s">
        <v>172</v>
      </c>
    </row>
    <row r="1611" spans="2:66" s="117" customFormat="1" ht="22.6" customHeight="1" x14ac:dyDescent="0.35">
      <c r="B1611" s="325"/>
      <c r="C1611" s="326"/>
      <c r="D1611" s="326"/>
      <c r="E1611" s="327" t="s">
        <v>5</v>
      </c>
      <c r="F1611" s="328" t="s">
        <v>189</v>
      </c>
      <c r="G1611" s="329"/>
      <c r="H1611" s="329"/>
      <c r="I1611" s="329"/>
      <c r="J1611" s="326"/>
      <c r="K1611" s="330">
        <v>26.428000000000001</v>
      </c>
      <c r="L1611" s="326"/>
      <c r="M1611" s="326"/>
      <c r="N1611" s="326"/>
      <c r="O1611" s="326"/>
      <c r="P1611" s="326"/>
      <c r="Q1611" s="326"/>
      <c r="S1611" s="331"/>
      <c r="U1611" s="332"/>
      <c r="V1611" s="326"/>
      <c r="W1611" s="326"/>
      <c r="X1611" s="326"/>
      <c r="Y1611" s="326"/>
      <c r="Z1611" s="326"/>
      <c r="AA1611" s="326"/>
      <c r="AB1611" s="333"/>
      <c r="AU1611" s="334" t="s">
        <v>180</v>
      </c>
      <c r="AV1611" s="334" t="s">
        <v>86</v>
      </c>
      <c r="AW1611" s="117" t="s">
        <v>177</v>
      </c>
      <c r="AX1611" s="117" t="s">
        <v>31</v>
      </c>
      <c r="AY1611" s="117" t="s">
        <v>81</v>
      </c>
      <c r="AZ1611" s="334" t="s">
        <v>172</v>
      </c>
    </row>
    <row r="1612" spans="2:66" s="112" customFormat="1" ht="44.2" customHeight="1" x14ac:dyDescent="0.35">
      <c r="B1612" s="187"/>
      <c r="C1612" s="288" t="s">
        <v>1522</v>
      </c>
      <c r="D1612" s="288" t="s">
        <v>173</v>
      </c>
      <c r="E1612" s="289" t="s">
        <v>1523</v>
      </c>
      <c r="F1612" s="290" t="s">
        <v>1524</v>
      </c>
      <c r="G1612" s="290"/>
      <c r="H1612" s="290"/>
      <c r="I1612" s="290"/>
      <c r="J1612" s="291" t="s">
        <v>295</v>
      </c>
      <c r="K1612" s="292">
        <v>1</v>
      </c>
      <c r="L1612" s="293"/>
      <c r="M1612" s="293"/>
      <c r="N1612" s="294">
        <f>ROUND(L1612*K1612,2)</f>
        <v>0</v>
      </c>
      <c r="O1612" s="294"/>
      <c r="P1612" s="294"/>
      <c r="Q1612" s="294"/>
      <c r="R1612" s="114" t="s">
        <v>5</v>
      </c>
      <c r="S1612" s="192"/>
      <c r="U1612" s="295" t="s">
        <v>5</v>
      </c>
      <c r="V1612" s="300" t="s">
        <v>39</v>
      </c>
      <c r="W1612" s="301">
        <v>0.161</v>
      </c>
      <c r="X1612" s="301">
        <f>W1612*K1612</f>
        <v>0.161</v>
      </c>
      <c r="Y1612" s="301">
        <v>0</v>
      </c>
      <c r="Z1612" s="301">
        <f>Y1612*K1612</f>
        <v>0</v>
      </c>
      <c r="AA1612" s="301">
        <v>0</v>
      </c>
      <c r="AB1612" s="302">
        <f>AA1612*K1612</f>
        <v>0</v>
      </c>
      <c r="AS1612" s="172" t="s">
        <v>273</v>
      </c>
      <c r="AU1612" s="172" t="s">
        <v>173</v>
      </c>
      <c r="AV1612" s="172" t="s">
        <v>86</v>
      </c>
      <c r="AZ1612" s="172" t="s">
        <v>172</v>
      </c>
      <c r="BF1612" s="299">
        <f>IF(V1612="základní",N1612,0)</f>
        <v>0</v>
      </c>
      <c r="BG1612" s="299">
        <f>IF(V1612="snížená",N1612,0)</f>
        <v>0</v>
      </c>
      <c r="BH1612" s="299">
        <f>IF(V1612="zákl. přenesená",N1612,0)</f>
        <v>0</v>
      </c>
      <c r="BI1612" s="299">
        <f>IF(V1612="sníž. přenesená",N1612,0)</f>
        <v>0</v>
      </c>
      <c r="BJ1612" s="299">
        <f>IF(V1612="nulová",N1612,0)</f>
        <v>0</v>
      </c>
      <c r="BK1612" s="172" t="s">
        <v>81</v>
      </c>
      <c r="BL1612" s="299">
        <f>ROUND(L1612*K1612,2)</f>
        <v>0</v>
      </c>
      <c r="BM1612" s="172" t="s">
        <v>273</v>
      </c>
      <c r="BN1612" s="172" t="s">
        <v>1525</v>
      </c>
    </row>
    <row r="1613" spans="2:66" s="112" customFormat="1" ht="245.95" customHeight="1" x14ac:dyDescent="0.35">
      <c r="B1613" s="187"/>
      <c r="C1613" s="188"/>
      <c r="D1613" s="188"/>
      <c r="E1613" s="188"/>
      <c r="F1613" s="354" t="s">
        <v>1526</v>
      </c>
      <c r="G1613" s="355"/>
      <c r="H1613" s="355"/>
      <c r="I1613" s="355"/>
      <c r="J1613" s="188"/>
      <c r="K1613" s="188"/>
      <c r="L1613" s="188"/>
      <c r="M1613" s="188"/>
      <c r="N1613" s="188"/>
      <c r="O1613" s="188"/>
      <c r="P1613" s="188"/>
      <c r="Q1613" s="188"/>
      <c r="S1613" s="192"/>
      <c r="U1613" s="356"/>
      <c r="V1613" s="188"/>
      <c r="W1613" s="188"/>
      <c r="X1613" s="188"/>
      <c r="Y1613" s="188"/>
      <c r="Z1613" s="188"/>
      <c r="AA1613" s="188"/>
      <c r="AB1613" s="357"/>
      <c r="AU1613" s="172" t="s">
        <v>326</v>
      </c>
      <c r="AV1613" s="172" t="s">
        <v>86</v>
      </c>
    </row>
    <row r="1614" spans="2:66" s="116" customFormat="1" ht="22.6" customHeight="1" x14ac:dyDescent="0.35">
      <c r="B1614" s="315"/>
      <c r="C1614" s="316"/>
      <c r="D1614" s="316"/>
      <c r="E1614" s="317" t="s">
        <v>5</v>
      </c>
      <c r="F1614" s="318" t="s">
        <v>81</v>
      </c>
      <c r="G1614" s="319"/>
      <c r="H1614" s="319"/>
      <c r="I1614" s="319"/>
      <c r="J1614" s="316"/>
      <c r="K1614" s="320">
        <v>1</v>
      </c>
      <c r="L1614" s="316"/>
      <c r="M1614" s="316"/>
      <c r="N1614" s="316"/>
      <c r="O1614" s="316"/>
      <c r="P1614" s="316"/>
      <c r="Q1614" s="316"/>
      <c r="S1614" s="321"/>
      <c r="U1614" s="322"/>
      <c r="V1614" s="316"/>
      <c r="W1614" s="316"/>
      <c r="X1614" s="316"/>
      <c r="Y1614" s="316"/>
      <c r="Z1614" s="316"/>
      <c r="AA1614" s="316"/>
      <c r="AB1614" s="323"/>
      <c r="AU1614" s="324" t="s">
        <v>180</v>
      </c>
      <c r="AV1614" s="324" t="s">
        <v>86</v>
      </c>
      <c r="AW1614" s="116" t="s">
        <v>86</v>
      </c>
      <c r="AX1614" s="116" t="s">
        <v>31</v>
      </c>
      <c r="AY1614" s="116" t="s">
        <v>81</v>
      </c>
      <c r="AZ1614" s="324" t="s">
        <v>172</v>
      </c>
    </row>
    <row r="1615" spans="2:66" s="112" customFormat="1" ht="44.2" customHeight="1" x14ac:dyDescent="0.35">
      <c r="B1615" s="187"/>
      <c r="C1615" s="288" t="s">
        <v>1527</v>
      </c>
      <c r="D1615" s="288" t="s">
        <v>173</v>
      </c>
      <c r="E1615" s="289" t="s">
        <v>1528</v>
      </c>
      <c r="F1615" s="290" t="s">
        <v>1529</v>
      </c>
      <c r="G1615" s="290"/>
      <c r="H1615" s="290"/>
      <c r="I1615" s="290"/>
      <c r="J1615" s="291" t="s">
        <v>295</v>
      </c>
      <c r="K1615" s="292">
        <v>3</v>
      </c>
      <c r="L1615" s="293"/>
      <c r="M1615" s="293"/>
      <c r="N1615" s="294">
        <f>ROUND(L1615*K1615,2)</f>
        <v>0</v>
      </c>
      <c r="O1615" s="294"/>
      <c r="P1615" s="294"/>
      <c r="Q1615" s="294"/>
      <c r="R1615" s="114" t="s">
        <v>5</v>
      </c>
      <c r="S1615" s="192"/>
      <c r="U1615" s="295" t="s">
        <v>5</v>
      </c>
      <c r="V1615" s="300" t="s">
        <v>39</v>
      </c>
      <c r="W1615" s="301">
        <v>0.161</v>
      </c>
      <c r="X1615" s="301">
        <f>W1615*K1615</f>
        <v>0.48299999999999998</v>
      </c>
      <c r="Y1615" s="301">
        <v>0</v>
      </c>
      <c r="Z1615" s="301">
        <f>Y1615*K1615</f>
        <v>0</v>
      </c>
      <c r="AA1615" s="301">
        <v>0</v>
      </c>
      <c r="AB1615" s="302">
        <f>AA1615*K1615</f>
        <v>0</v>
      </c>
      <c r="AS1615" s="172" t="s">
        <v>273</v>
      </c>
      <c r="AU1615" s="172" t="s">
        <v>173</v>
      </c>
      <c r="AV1615" s="172" t="s">
        <v>86</v>
      </c>
      <c r="AZ1615" s="172" t="s">
        <v>172</v>
      </c>
      <c r="BF1615" s="299">
        <f>IF(V1615="základní",N1615,0)</f>
        <v>0</v>
      </c>
      <c r="BG1615" s="299">
        <f>IF(V1615="snížená",N1615,0)</f>
        <v>0</v>
      </c>
      <c r="BH1615" s="299">
        <f>IF(V1615="zákl. přenesená",N1615,0)</f>
        <v>0</v>
      </c>
      <c r="BI1615" s="299">
        <f>IF(V1615="sníž. přenesená",N1615,0)</f>
        <v>0</v>
      </c>
      <c r="BJ1615" s="299">
        <f>IF(V1615="nulová",N1615,0)</f>
        <v>0</v>
      </c>
      <c r="BK1615" s="172" t="s">
        <v>81</v>
      </c>
      <c r="BL1615" s="299">
        <f>ROUND(L1615*K1615,2)</f>
        <v>0</v>
      </c>
      <c r="BM1615" s="172" t="s">
        <v>273</v>
      </c>
      <c r="BN1615" s="172" t="s">
        <v>1530</v>
      </c>
    </row>
    <row r="1616" spans="2:66" s="112" customFormat="1" ht="245.95" customHeight="1" x14ac:dyDescent="0.35">
      <c r="B1616" s="187"/>
      <c r="C1616" s="188"/>
      <c r="D1616" s="188"/>
      <c r="E1616" s="188"/>
      <c r="F1616" s="354" t="s">
        <v>1526</v>
      </c>
      <c r="G1616" s="355"/>
      <c r="H1616" s="355"/>
      <c r="I1616" s="355"/>
      <c r="J1616" s="188"/>
      <c r="K1616" s="188"/>
      <c r="L1616" s="188"/>
      <c r="M1616" s="188"/>
      <c r="N1616" s="188"/>
      <c r="O1616" s="188"/>
      <c r="P1616" s="188"/>
      <c r="Q1616" s="188"/>
      <c r="S1616" s="192"/>
      <c r="U1616" s="356"/>
      <c r="V1616" s="188"/>
      <c r="W1616" s="188"/>
      <c r="X1616" s="188"/>
      <c r="Y1616" s="188"/>
      <c r="Z1616" s="188"/>
      <c r="AA1616" s="188"/>
      <c r="AB1616" s="357"/>
      <c r="AU1616" s="172" t="s">
        <v>326</v>
      </c>
      <c r="AV1616" s="172" t="s">
        <v>86</v>
      </c>
    </row>
    <row r="1617" spans="2:66" s="116" customFormat="1" ht="22.6" customHeight="1" x14ac:dyDescent="0.35">
      <c r="B1617" s="315"/>
      <c r="C1617" s="316"/>
      <c r="D1617" s="316"/>
      <c r="E1617" s="317" t="s">
        <v>5</v>
      </c>
      <c r="F1617" s="318" t="s">
        <v>190</v>
      </c>
      <c r="G1617" s="319"/>
      <c r="H1617" s="319"/>
      <c r="I1617" s="319"/>
      <c r="J1617" s="316"/>
      <c r="K1617" s="320">
        <v>3</v>
      </c>
      <c r="L1617" s="316"/>
      <c r="M1617" s="316"/>
      <c r="N1617" s="316"/>
      <c r="O1617" s="316"/>
      <c r="P1617" s="316"/>
      <c r="Q1617" s="316"/>
      <c r="S1617" s="321"/>
      <c r="U1617" s="322"/>
      <c r="V1617" s="316"/>
      <c r="W1617" s="316"/>
      <c r="X1617" s="316"/>
      <c r="Y1617" s="316"/>
      <c r="Z1617" s="316"/>
      <c r="AA1617" s="316"/>
      <c r="AB1617" s="323"/>
      <c r="AU1617" s="324" t="s">
        <v>180</v>
      </c>
      <c r="AV1617" s="324" t="s">
        <v>86</v>
      </c>
      <c r="AW1617" s="116" t="s">
        <v>86</v>
      </c>
      <c r="AX1617" s="116" t="s">
        <v>31</v>
      </c>
      <c r="AY1617" s="116" t="s">
        <v>81</v>
      </c>
      <c r="AZ1617" s="324" t="s">
        <v>172</v>
      </c>
    </row>
    <row r="1618" spans="2:66" s="112" customFormat="1" ht="44.2" customHeight="1" x14ac:dyDescent="0.35">
      <c r="B1618" s="187"/>
      <c r="C1618" s="288" t="s">
        <v>1531</v>
      </c>
      <c r="D1618" s="288" t="s">
        <v>173</v>
      </c>
      <c r="E1618" s="289" t="s">
        <v>1532</v>
      </c>
      <c r="F1618" s="290" t="s">
        <v>1533</v>
      </c>
      <c r="G1618" s="290"/>
      <c r="H1618" s="290"/>
      <c r="I1618" s="290"/>
      <c r="J1618" s="291" t="s">
        <v>295</v>
      </c>
      <c r="K1618" s="292">
        <v>1</v>
      </c>
      <c r="L1618" s="293"/>
      <c r="M1618" s="293"/>
      <c r="N1618" s="294">
        <f>ROUND(L1618*K1618,2)</f>
        <v>0</v>
      </c>
      <c r="O1618" s="294"/>
      <c r="P1618" s="294"/>
      <c r="Q1618" s="294"/>
      <c r="R1618" s="114" t="s">
        <v>5</v>
      </c>
      <c r="S1618" s="192"/>
      <c r="U1618" s="295" t="s">
        <v>5</v>
      </c>
      <c r="V1618" s="300" t="s">
        <v>39</v>
      </c>
      <c r="W1618" s="301">
        <v>0.161</v>
      </c>
      <c r="X1618" s="301">
        <f>W1618*K1618</f>
        <v>0.161</v>
      </c>
      <c r="Y1618" s="301">
        <v>0</v>
      </c>
      <c r="Z1618" s="301">
        <f>Y1618*K1618</f>
        <v>0</v>
      </c>
      <c r="AA1618" s="301">
        <v>0</v>
      </c>
      <c r="AB1618" s="302">
        <f>AA1618*K1618</f>
        <v>0</v>
      </c>
      <c r="AS1618" s="172" t="s">
        <v>273</v>
      </c>
      <c r="AU1618" s="172" t="s">
        <v>173</v>
      </c>
      <c r="AV1618" s="172" t="s">
        <v>86</v>
      </c>
      <c r="AZ1618" s="172" t="s">
        <v>172</v>
      </c>
      <c r="BF1618" s="299">
        <f>IF(V1618="základní",N1618,0)</f>
        <v>0</v>
      </c>
      <c r="BG1618" s="299">
        <f>IF(V1618="snížená",N1618,0)</f>
        <v>0</v>
      </c>
      <c r="BH1618" s="299">
        <f>IF(V1618="zákl. přenesená",N1618,0)</f>
        <v>0</v>
      </c>
      <c r="BI1618" s="299">
        <f>IF(V1618="sníž. přenesená",N1618,0)</f>
        <v>0</v>
      </c>
      <c r="BJ1618" s="299">
        <f>IF(V1618="nulová",N1618,0)</f>
        <v>0</v>
      </c>
      <c r="BK1618" s="172" t="s">
        <v>81</v>
      </c>
      <c r="BL1618" s="299">
        <f>ROUND(L1618*K1618,2)</f>
        <v>0</v>
      </c>
      <c r="BM1618" s="172" t="s">
        <v>273</v>
      </c>
      <c r="BN1618" s="172" t="s">
        <v>1534</v>
      </c>
    </row>
    <row r="1619" spans="2:66" s="112" customFormat="1" ht="245.95" customHeight="1" x14ac:dyDescent="0.35">
      <c r="B1619" s="187"/>
      <c r="C1619" s="188"/>
      <c r="D1619" s="188"/>
      <c r="E1619" s="188"/>
      <c r="F1619" s="354" t="s">
        <v>1526</v>
      </c>
      <c r="G1619" s="355"/>
      <c r="H1619" s="355"/>
      <c r="I1619" s="355"/>
      <c r="J1619" s="188"/>
      <c r="K1619" s="188"/>
      <c r="L1619" s="188"/>
      <c r="M1619" s="188"/>
      <c r="N1619" s="188"/>
      <c r="O1619" s="188"/>
      <c r="P1619" s="188"/>
      <c r="Q1619" s="188"/>
      <c r="S1619" s="192"/>
      <c r="U1619" s="356"/>
      <c r="V1619" s="188"/>
      <c r="W1619" s="188"/>
      <c r="X1619" s="188"/>
      <c r="Y1619" s="188"/>
      <c r="Z1619" s="188"/>
      <c r="AA1619" s="188"/>
      <c r="AB1619" s="357"/>
      <c r="AU1619" s="172" t="s">
        <v>326</v>
      </c>
      <c r="AV1619" s="172" t="s">
        <v>86</v>
      </c>
    </row>
    <row r="1620" spans="2:66" s="116" customFormat="1" ht="22.6" customHeight="1" x14ac:dyDescent="0.35">
      <c r="B1620" s="315"/>
      <c r="C1620" s="316"/>
      <c r="D1620" s="316"/>
      <c r="E1620" s="317" t="s">
        <v>5</v>
      </c>
      <c r="F1620" s="318" t="s">
        <v>81</v>
      </c>
      <c r="G1620" s="319"/>
      <c r="H1620" s="319"/>
      <c r="I1620" s="319"/>
      <c r="J1620" s="316"/>
      <c r="K1620" s="320">
        <v>1</v>
      </c>
      <c r="L1620" s="316"/>
      <c r="M1620" s="316"/>
      <c r="N1620" s="316"/>
      <c r="O1620" s="316"/>
      <c r="P1620" s="316"/>
      <c r="Q1620" s="316"/>
      <c r="S1620" s="321"/>
      <c r="U1620" s="322"/>
      <c r="V1620" s="316"/>
      <c r="W1620" s="316"/>
      <c r="X1620" s="316"/>
      <c r="Y1620" s="316"/>
      <c r="Z1620" s="316"/>
      <c r="AA1620" s="316"/>
      <c r="AB1620" s="323"/>
      <c r="AU1620" s="324" t="s">
        <v>180</v>
      </c>
      <c r="AV1620" s="324" t="s">
        <v>86</v>
      </c>
      <c r="AW1620" s="116" t="s">
        <v>86</v>
      </c>
      <c r="AX1620" s="116" t="s">
        <v>31</v>
      </c>
      <c r="AY1620" s="116" t="s">
        <v>81</v>
      </c>
      <c r="AZ1620" s="324" t="s">
        <v>172</v>
      </c>
    </row>
    <row r="1621" spans="2:66" s="112" customFormat="1" ht="44.2" customHeight="1" x14ac:dyDescent="0.35">
      <c r="B1621" s="187"/>
      <c r="C1621" s="288" t="s">
        <v>1535</v>
      </c>
      <c r="D1621" s="288" t="s">
        <v>173</v>
      </c>
      <c r="E1621" s="289" t="s">
        <v>1536</v>
      </c>
      <c r="F1621" s="290" t="s">
        <v>1537</v>
      </c>
      <c r="G1621" s="290"/>
      <c r="H1621" s="290"/>
      <c r="I1621" s="290"/>
      <c r="J1621" s="291" t="s">
        <v>295</v>
      </c>
      <c r="K1621" s="292">
        <v>1</v>
      </c>
      <c r="L1621" s="293"/>
      <c r="M1621" s="293"/>
      <c r="N1621" s="294">
        <f>ROUND(L1621*K1621,2)</f>
        <v>0</v>
      </c>
      <c r="O1621" s="294"/>
      <c r="P1621" s="294"/>
      <c r="Q1621" s="294"/>
      <c r="R1621" s="114" t="s">
        <v>5</v>
      </c>
      <c r="S1621" s="192"/>
      <c r="U1621" s="295" t="s">
        <v>5</v>
      </c>
      <c r="V1621" s="300" t="s">
        <v>39</v>
      </c>
      <c r="W1621" s="301">
        <v>0.161</v>
      </c>
      <c r="X1621" s="301">
        <f>W1621*K1621</f>
        <v>0.161</v>
      </c>
      <c r="Y1621" s="301">
        <v>0</v>
      </c>
      <c r="Z1621" s="301">
        <f>Y1621*K1621</f>
        <v>0</v>
      </c>
      <c r="AA1621" s="301">
        <v>0</v>
      </c>
      <c r="AB1621" s="302">
        <f>AA1621*K1621</f>
        <v>0</v>
      </c>
      <c r="AS1621" s="172" t="s">
        <v>273</v>
      </c>
      <c r="AU1621" s="172" t="s">
        <v>173</v>
      </c>
      <c r="AV1621" s="172" t="s">
        <v>86</v>
      </c>
      <c r="AZ1621" s="172" t="s">
        <v>172</v>
      </c>
      <c r="BF1621" s="299">
        <f>IF(V1621="základní",N1621,0)</f>
        <v>0</v>
      </c>
      <c r="BG1621" s="299">
        <f>IF(V1621="snížená",N1621,0)</f>
        <v>0</v>
      </c>
      <c r="BH1621" s="299">
        <f>IF(V1621="zákl. přenesená",N1621,0)</f>
        <v>0</v>
      </c>
      <c r="BI1621" s="299">
        <f>IF(V1621="sníž. přenesená",N1621,0)</f>
        <v>0</v>
      </c>
      <c r="BJ1621" s="299">
        <f>IF(V1621="nulová",N1621,0)</f>
        <v>0</v>
      </c>
      <c r="BK1621" s="172" t="s">
        <v>81</v>
      </c>
      <c r="BL1621" s="299">
        <f>ROUND(L1621*K1621,2)</f>
        <v>0</v>
      </c>
      <c r="BM1621" s="172" t="s">
        <v>273</v>
      </c>
      <c r="BN1621" s="172" t="s">
        <v>1538</v>
      </c>
    </row>
    <row r="1622" spans="2:66" s="112" customFormat="1" ht="245.95" customHeight="1" x14ac:dyDescent="0.35">
      <c r="B1622" s="187"/>
      <c r="C1622" s="188"/>
      <c r="D1622" s="188"/>
      <c r="E1622" s="188"/>
      <c r="F1622" s="354" t="s">
        <v>1526</v>
      </c>
      <c r="G1622" s="355"/>
      <c r="H1622" s="355"/>
      <c r="I1622" s="355"/>
      <c r="J1622" s="188"/>
      <c r="K1622" s="188"/>
      <c r="L1622" s="188"/>
      <c r="M1622" s="188"/>
      <c r="N1622" s="188"/>
      <c r="O1622" s="188"/>
      <c r="P1622" s="188"/>
      <c r="Q1622" s="188"/>
      <c r="S1622" s="192"/>
      <c r="U1622" s="356"/>
      <c r="V1622" s="188"/>
      <c r="W1622" s="188"/>
      <c r="X1622" s="188"/>
      <c r="Y1622" s="188"/>
      <c r="Z1622" s="188"/>
      <c r="AA1622" s="188"/>
      <c r="AB1622" s="357"/>
      <c r="AU1622" s="172" t="s">
        <v>326</v>
      </c>
      <c r="AV1622" s="172" t="s">
        <v>86</v>
      </c>
    </row>
    <row r="1623" spans="2:66" s="116" customFormat="1" ht="22.6" customHeight="1" x14ac:dyDescent="0.35">
      <c r="B1623" s="315"/>
      <c r="C1623" s="316"/>
      <c r="D1623" s="316"/>
      <c r="E1623" s="317" t="s">
        <v>5</v>
      </c>
      <c r="F1623" s="318" t="s">
        <v>81</v>
      </c>
      <c r="G1623" s="319"/>
      <c r="H1623" s="319"/>
      <c r="I1623" s="319"/>
      <c r="J1623" s="316"/>
      <c r="K1623" s="320">
        <v>1</v>
      </c>
      <c r="L1623" s="316"/>
      <c r="M1623" s="316"/>
      <c r="N1623" s="316"/>
      <c r="O1623" s="316"/>
      <c r="P1623" s="316"/>
      <c r="Q1623" s="316"/>
      <c r="S1623" s="321"/>
      <c r="U1623" s="322"/>
      <c r="V1623" s="316"/>
      <c r="W1623" s="316"/>
      <c r="X1623" s="316"/>
      <c r="Y1623" s="316"/>
      <c r="Z1623" s="316"/>
      <c r="AA1623" s="316"/>
      <c r="AB1623" s="323"/>
      <c r="AU1623" s="324" t="s">
        <v>180</v>
      </c>
      <c r="AV1623" s="324" t="s">
        <v>86</v>
      </c>
      <c r="AW1623" s="116" t="s">
        <v>86</v>
      </c>
      <c r="AX1623" s="116" t="s">
        <v>31</v>
      </c>
      <c r="AY1623" s="116" t="s">
        <v>81</v>
      </c>
      <c r="AZ1623" s="324" t="s">
        <v>172</v>
      </c>
    </row>
    <row r="1624" spans="2:66" s="112" customFormat="1" ht="44.2" customHeight="1" x14ac:dyDescent="0.35">
      <c r="B1624" s="187"/>
      <c r="C1624" s="288" t="s">
        <v>1539</v>
      </c>
      <c r="D1624" s="288" t="s">
        <v>173</v>
      </c>
      <c r="E1624" s="289" t="s">
        <v>1540</v>
      </c>
      <c r="F1624" s="290" t="s">
        <v>1541</v>
      </c>
      <c r="G1624" s="290"/>
      <c r="H1624" s="290"/>
      <c r="I1624" s="290"/>
      <c r="J1624" s="291" t="s">
        <v>295</v>
      </c>
      <c r="K1624" s="292">
        <v>2</v>
      </c>
      <c r="L1624" s="293"/>
      <c r="M1624" s="293"/>
      <c r="N1624" s="294">
        <f>ROUND(L1624*K1624,2)</f>
        <v>0</v>
      </c>
      <c r="O1624" s="294"/>
      <c r="P1624" s="294"/>
      <c r="Q1624" s="294"/>
      <c r="R1624" s="114" t="s">
        <v>5</v>
      </c>
      <c r="S1624" s="192"/>
      <c r="U1624" s="295" t="s">
        <v>5</v>
      </c>
      <c r="V1624" s="300" t="s">
        <v>39</v>
      </c>
      <c r="W1624" s="301">
        <v>0.161</v>
      </c>
      <c r="X1624" s="301">
        <f>W1624*K1624</f>
        <v>0.32200000000000001</v>
      </c>
      <c r="Y1624" s="301">
        <v>0</v>
      </c>
      <c r="Z1624" s="301">
        <f>Y1624*K1624</f>
        <v>0</v>
      </c>
      <c r="AA1624" s="301">
        <v>0</v>
      </c>
      <c r="AB1624" s="302">
        <f>AA1624*K1624</f>
        <v>0</v>
      </c>
      <c r="AS1624" s="172" t="s">
        <v>273</v>
      </c>
      <c r="AU1624" s="172" t="s">
        <v>173</v>
      </c>
      <c r="AV1624" s="172" t="s">
        <v>86</v>
      </c>
      <c r="AZ1624" s="172" t="s">
        <v>172</v>
      </c>
      <c r="BF1624" s="299">
        <f>IF(V1624="základní",N1624,0)</f>
        <v>0</v>
      </c>
      <c r="BG1624" s="299">
        <f>IF(V1624="snížená",N1624,0)</f>
        <v>0</v>
      </c>
      <c r="BH1624" s="299">
        <f>IF(V1624="zákl. přenesená",N1624,0)</f>
        <v>0</v>
      </c>
      <c r="BI1624" s="299">
        <f>IF(V1624="sníž. přenesená",N1624,0)</f>
        <v>0</v>
      </c>
      <c r="BJ1624" s="299">
        <f>IF(V1624="nulová",N1624,0)</f>
        <v>0</v>
      </c>
      <c r="BK1624" s="172" t="s">
        <v>81</v>
      </c>
      <c r="BL1624" s="299">
        <f>ROUND(L1624*K1624,2)</f>
        <v>0</v>
      </c>
      <c r="BM1624" s="172" t="s">
        <v>273</v>
      </c>
      <c r="BN1624" s="172" t="s">
        <v>1542</v>
      </c>
    </row>
    <row r="1625" spans="2:66" s="112" customFormat="1" ht="245.95" customHeight="1" x14ac:dyDescent="0.35">
      <c r="B1625" s="187"/>
      <c r="C1625" s="188"/>
      <c r="D1625" s="188"/>
      <c r="E1625" s="188"/>
      <c r="F1625" s="354" t="s">
        <v>1526</v>
      </c>
      <c r="G1625" s="355"/>
      <c r="H1625" s="355"/>
      <c r="I1625" s="355"/>
      <c r="J1625" s="188"/>
      <c r="K1625" s="188"/>
      <c r="L1625" s="188"/>
      <c r="M1625" s="188"/>
      <c r="N1625" s="188"/>
      <c r="O1625" s="188"/>
      <c r="P1625" s="188"/>
      <c r="Q1625" s="188"/>
      <c r="S1625" s="192"/>
      <c r="U1625" s="356"/>
      <c r="V1625" s="188"/>
      <c r="W1625" s="188"/>
      <c r="X1625" s="188"/>
      <c r="Y1625" s="188"/>
      <c r="Z1625" s="188"/>
      <c r="AA1625" s="188"/>
      <c r="AB1625" s="357"/>
      <c r="AU1625" s="172" t="s">
        <v>326</v>
      </c>
      <c r="AV1625" s="172" t="s">
        <v>86</v>
      </c>
    </row>
    <row r="1626" spans="2:66" s="116" customFormat="1" ht="22.6" customHeight="1" x14ac:dyDescent="0.35">
      <c r="B1626" s="315"/>
      <c r="C1626" s="316"/>
      <c r="D1626" s="316"/>
      <c r="E1626" s="317" t="s">
        <v>5</v>
      </c>
      <c r="F1626" s="318" t="s">
        <v>86</v>
      </c>
      <c r="G1626" s="319"/>
      <c r="H1626" s="319"/>
      <c r="I1626" s="319"/>
      <c r="J1626" s="316"/>
      <c r="K1626" s="320">
        <v>2</v>
      </c>
      <c r="L1626" s="316"/>
      <c r="M1626" s="316"/>
      <c r="N1626" s="316"/>
      <c r="O1626" s="316"/>
      <c r="P1626" s="316"/>
      <c r="Q1626" s="316"/>
      <c r="S1626" s="321"/>
      <c r="U1626" s="322"/>
      <c r="V1626" s="316"/>
      <c r="W1626" s="316"/>
      <c r="X1626" s="316"/>
      <c r="Y1626" s="316"/>
      <c r="Z1626" s="316"/>
      <c r="AA1626" s="316"/>
      <c r="AB1626" s="323"/>
      <c r="AU1626" s="324" t="s">
        <v>180</v>
      </c>
      <c r="AV1626" s="324" t="s">
        <v>86</v>
      </c>
      <c r="AW1626" s="116" t="s">
        <v>86</v>
      </c>
      <c r="AX1626" s="116" t="s">
        <v>31</v>
      </c>
      <c r="AY1626" s="116" t="s">
        <v>81</v>
      </c>
      <c r="AZ1626" s="324" t="s">
        <v>172</v>
      </c>
    </row>
    <row r="1627" spans="2:66" s="112" customFormat="1" ht="44.2" customHeight="1" x14ac:dyDescent="0.35">
      <c r="B1627" s="187"/>
      <c r="C1627" s="288" t="s">
        <v>1543</v>
      </c>
      <c r="D1627" s="288" t="s">
        <v>173</v>
      </c>
      <c r="E1627" s="289" t="s">
        <v>1544</v>
      </c>
      <c r="F1627" s="290" t="s">
        <v>1545</v>
      </c>
      <c r="G1627" s="290"/>
      <c r="H1627" s="290"/>
      <c r="I1627" s="290"/>
      <c r="J1627" s="291" t="s">
        <v>295</v>
      </c>
      <c r="K1627" s="292">
        <v>1</v>
      </c>
      <c r="L1627" s="293"/>
      <c r="M1627" s="293"/>
      <c r="N1627" s="294">
        <f>ROUND(L1627*K1627,2)</f>
        <v>0</v>
      </c>
      <c r="O1627" s="294"/>
      <c r="P1627" s="294"/>
      <c r="Q1627" s="294"/>
      <c r="R1627" s="114" t="s">
        <v>5</v>
      </c>
      <c r="S1627" s="192"/>
      <c r="U1627" s="295" t="s">
        <v>5</v>
      </c>
      <c r="V1627" s="300" t="s">
        <v>39</v>
      </c>
      <c r="W1627" s="301">
        <v>0.161</v>
      </c>
      <c r="X1627" s="301">
        <f>W1627*K1627</f>
        <v>0.161</v>
      </c>
      <c r="Y1627" s="301">
        <v>0</v>
      </c>
      <c r="Z1627" s="301">
        <f>Y1627*K1627</f>
        <v>0</v>
      </c>
      <c r="AA1627" s="301">
        <v>0</v>
      </c>
      <c r="AB1627" s="302">
        <f>AA1627*K1627</f>
        <v>0</v>
      </c>
      <c r="AS1627" s="172" t="s">
        <v>273</v>
      </c>
      <c r="AU1627" s="172" t="s">
        <v>173</v>
      </c>
      <c r="AV1627" s="172" t="s">
        <v>86</v>
      </c>
      <c r="AZ1627" s="172" t="s">
        <v>172</v>
      </c>
      <c r="BF1627" s="299">
        <f>IF(V1627="základní",N1627,0)</f>
        <v>0</v>
      </c>
      <c r="BG1627" s="299">
        <f>IF(V1627="snížená",N1627,0)</f>
        <v>0</v>
      </c>
      <c r="BH1627" s="299">
        <f>IF(V1627="zákl. přenesená",N1627,0)</f>
        <v>0</v>
      </c>
      <c r="BI1627" s="299">
        <f>IF(V1627="sníž. přenesená",N1627,0)</f>
        <v>0</v>
      </c>
      <c r="BJ1627" s="299">
        <f>IF(V1627="nulová",N1627,0)</f>
        <v>0</v>
      </c>
      <c r="BK1627" s="172" t="s">
        <v>81</v>
      </c>
      <c r="BL1627" s="299">
        <f>ROUND(L1627*K1627,2)</f>
        <v>0</v>
      </c>
      <c r="BM1627" s="172" t="s">
        <v>273</v>
      </c>
      <c r="BN1627" s="172" t="s">
        <v>1546</v>
      </c>
    </row>
    <row r="1628" spans="2:66" s="112" customFormat="1" ht="245.95" customHeight="1" x14ac:dyDescent="0.35">
      <c r="B1628" s="187"/>
      <c r="C1628" s="188"/>
      <c r="D1628" s="188"/>
      <c r="E1628" s="188"/>
      <c r="F1628" s="354" t="s">
        <v>1526</v>
      </c>
      <c r="G1628" s="355"/>
      <c r="H1628" s="355"/>
      <c r="I1628" s="355"/>
      <c r="J1628" s="188"/>
      <c r="K1628" s="188"/>
      <c r="L1628" s="188"/>
      <c r="M1628" s="188"/>
      <c r="N1628" s="188"/>
      <c r="O1628" s="188"/>
      <c r="P1628" s="188"/>
      <c r="Q1628" s="188"/>
      <c r="S1628" s="192"/>
      <c r="U1628" s="356"/>
      <c r="V1628" s="188"/>
      <c r="W1628" s="188"/>
      <c r="X1628" s="188"/>
      <c r="Y1628" s="188"/>
      <c r="Z1628" s="188"/>
      <c r="AA1628" s="188"/>
      <c r="AB1628" s="357"/>
      <c r="AU1628" s="172" t="s">
        <v>326</v>
      </c>
      <c r="AV1628" s="172" t="s">
        <v>86</v>
      </c>
    </row>
    <row r="1629" spans="2:66" s="116" customFormat="1" ht="22.6" customHeight="1" x14ac:dyDescent="0.35">
      <c r="B1629" s="315"/>
      <c r="C1629" s="316"/>
      <c r="D1629" s="316"/>
      <c r="E1629" s="317" t="s">
        <v>5</v>
      </c>
      <c r="F1629" s="318" t="s">
        <v>81</v>
      </c>
      <c r="G1629" s="319"/>
      <c r="H1629" s="319"/>
      <c r="I1629" s="319"/>
      <c r="J1629" s="316"/>
      <c r="K1629" s="320">
        <v>1</v>
      </c>
      <c r="L1629" s="316"/>
      <c r="M1629" s="316"/>
      <c r="N1629" s="316"/>
      <c r="O1629" s="316"/>
      <c r="P1629" s="316"/>
      <c r="Q1629" s="316"/>
      <c r="S1629" s="321"/>
      <c r="U1629" s="322"/>
      <c r="V1629" s="316"/>
      <c r="W1629" s="316"/>
      <c r="X1629" s="316"/>
      <c r="Y1629" s="316"/>
      <c r="Z1629" s="316"/>
      <c r="AA1629" s="316"/>
      <c r="AB1629" s="323"/>
      <c r="AU1629" s="324" t="s">
        <v>180</v>
      </c>
      <c r="AV1629" s="324" t="s">
        <v>86</v>
      </c>
      <c r="AW1629" s="116" t="s">
        <v>86</v>
      </c>
      <c r="AX1629" s="116" t="s">
        <v>31</v>
      </c>
      <c r="AY1629" s="116" t="s">
        <v>81</v>
      </c>
      <c r="AZ1629" s="324" t="s">
        <v>172</v>
      </c>
    </row>
    <row r="1630" spans="2:66" s="112" customFormat="1" ht="44.2" customHeight="1" x14ac:dyDescent="0.35">
      <c r="B1630" s="187"/>
      <c r="C1630" s="288" t="s">
        <v>1547</v>
      </c>
      <c r="D1630" s="288" t="s">
        <v>173</v>
      </c>
      <c r="E1630" s="289" t="s">
        <v>1548</v>
      </c>
      <c r="F1630" s="290" t="s">
        <v>1549</v>
      </c>
      <c r="G1630" s="290"/>
      <c r="H1630" s="290"/>
      <c r="I1630" s="290"/>
      <c r="J1630" s="291" t="s">
        <v>295</v>
      </c>
      <c r="K1630" s="292">
        <v>1</v>
      </c>
      <c r="L1630" s="293"/>
      <c r="M1630" s="293"/>
      <c r="N1630" s="294">
        <f>ROUND(L1630*K1630,2)</f>
        <v>0</v>
      </c>
      <c r="O1630" s="294"/>
      <c r="P1630" s="294"/>
      <c r="Q1630" s="294"/>
      <c r="R1630" s="114" t="s">
        <v>5</v>
      </c>
      <c r="S1630" s="192"/>
      <c r="U1630" s="295" t="s">
        <v>5</v>
      </c>
      <c r="V1630" s="300" t="s">
        <v>39</v>
      </c>
      <c r="W1630" s="301">
        <v>0.161</v>
      </c>
      <c r="X1630" s="301">
        <f>W1630*K1630</f>
        <v>0.161</v>
      </c>
      <c r="Y1630" s="301">
        <v>0</v>
      </c>
      <c r="Z1630" s="301">
        <f>Y1630*K1630</f>
        <v>0</v>
      </c>
      <c r="AA1630" s="301">
        <v>0</v>
      </c>
      <c r="AB1630" s="302">
        <f>AA1630*K1630</f>
        <v>0</v>
      </c>
      <c r="AS1630" s="172" t="s">
        <v>273</v>
      </c>
      <c r="AU1630" s="172" t="s">
        <v>173</v>
      </c>
      <c r="AV1630" s="172" t="s">
        <v>86</v>
      </c>
      <c r="AZ1630" s="172" t="s">
        <v>172</v>
      </c>
      <c r="BF1630" s="299">
        <f>IF(V1630="základní",N1630,0)</f>
        <v>0</v>
      </c>
      <c r="BG1630" s="299">
        <f>IF(V1630="snížená",N1630,0)</f>
        <v>0</v>
      </c>
      <c r="BH1630" s="299">
        <f>IF(V1630="zákl. přenesená",N1630,0)</f>
        <v>0</v>
      </c>
      <c r="BI1630" s="299">
        <f>IF(V1630="sníž. přenesená",N1630,0)</f>
        <v>0</v>
      </c>
      <c r="BJ1630" s="299">
        <f>IF(V1630="nulová",N1630,0)</f>
        <v>0</v>
      </c>
      <c r="BK1630" s="172" t="s">
        <v>81</v>
      </c>
      <c r="BL1630" s="299">
        <f>ROUND(L1630*K1630,2)</f>
        <v>0</v>
      </c>
      <c r="BM1630" s="172" t="s">
        <v>273</v>
      </c>
      <c r="BN1630" s="172" t="s">
        <v>1550</v>
      </c>
    </row>
    <row r="1631" spans="2:66" s="112" customFormat="1" ht="245.95" customHeight="1" x14ac:dyDescent="0.35">
      <c r="B1631" s="187"/>
      <c r="C1631" s="188"/>
      <c r="D1631" s="188"/>
      <c r="E1631" s="188"/>
      <c r="F1631" s="354" t="s">
        <v>1526</v>
      </c>
      <c r="G1631" s="355"/>
      <c r="H1631" s="355"/>
      <c r="I1631" s="355"/>
      <c r="J1631" s="188"/>
      <c r="K1631" s="188"/>
      <c r="L1631" s="188"/>
      <c r="M1631" s="188"/>
      <c r="N1631" s="188"/>
      <c r="O1631" s="188"/>
      <c r="P1631" s="188"/>
      <c r="Q1631" s="188"/>
      <c r="S1631" s="192"/>
      <c r="U1631" s="356"/>
      <c r="V1631" s="188"/>
      <c r="W1631" s="188"/>
      <c r="X1631" s="188"/>
      <c r="Y1631" s="188"/>
      <c r="Z1631" s="188"/>
      <c r="AA1631" s="188"/>
      <c r="AB1631" s="357"/>
      <c r="AU1631" s="172" t="s">
        <v>326</v>
      </c>
      <c r="AV1631" s="172" t="s">
        <v>86</v>
      </c>
    </row>
    <row r="1632" spans="2:66" s="116" customFormat="1" ht="22.6" customHeight="1" x14ac:dyDescent="0.35">
      <c r="B1632" s="315"/>
      <c r="C1632" s="316"/>
      <c r="D1632" s="316"/>
      <c r="E1632" s="317" t="s">
        <v>5</v>
      </c>
      <c r="F1632" s="318" t="s">
        <v>81</v>
      </c>
      <c r="G1632" s="319"/>
      <c r="H1632" s="319"/>
      <c r="I1632" s="319"/>
      <c r="J1632" s="316"/>
      <c r="K1632" s="320">
        <v>1</v>
      </c>
      <c r="L1632" s="316"/>
      <c r="M1632" s="316"/>
      <c r="N1632" s="316"/>
      <c r="O1632" s="316"/>
      <c r="P1632" s="316"/>
      <c r="Q1632" s="316"/>
      <c r="S1632" s="321"/>
      <c r="U1632" s="322"/>
      <c r="V1632" s="316"/>
      <c r="W1632" s="316"/>
      <c r="X1632" s="316"/>
      <c r="Y1632" s="316"/>
      <c r="Z1632" s="316"/>
      <c r="AA1632" s="316"/>
      <c r="AB1632" s="323"/>
      <c r="AU1632" s="324" t="s">
        <v>180</v>
      </c>
      <c r="AV1632" s="324" t="s">
        <v>86</v>
      </c>
      <c r="AW1632" s="116" t="s">
        <v>86</v>
      </c>
      <c r="AX1632" s="116" t="s">
        <v>31</v>
      </c>
      <c r="AY1632" s="116" t="s">
        <v>81</v>
      </c>
      <c r="AZ1632" s="324" t="s">
        <v>172</v>
      </c>
    </row>
    <row r="1633" spans="2:66" s="112" customFormat="1" ht="44.2" customHeight="1" x14ac:dyDescent="0.35">
      <c r="B1633" s="187"/>
      <c r="C1633" s="288" t="s">
        <v>1551</v>
      </c>
      <c r="D1633" s="288" t="s">
        <v>173</v>
      </c>
      <c r="E1633" s="289" t="s">
        <v>1552</v>
      </c>
      <c r="F1633" s="290" t="s">
        <v>1553</v>
      </c>
      <c r="G1633" s="290"/>
      <c r="H1633" s="290"/>
      <c r="I1633" s="290"/>
      <c r="J1633" s="291" t="s">
        <v>295</v>
      </c>
      <c r="K1633" s="292">
        <v>1</v>
      </c>
      <c r="L1633" s="293"/>
      <c r="M1633" s="293"/>
      <c r="N1633" s="294">
        <f>ROUND(L1633*K1633,2)</f>
        <v>0</v>
      </c>
      <c r="O1633" s="294"/>
      <c r="P1633" s="294"/>
      <c r="Q1633" s="294"/>
      <c r="R1633" s="114" t="s">
        <v>5</v>
      </c>
      <c r="S1633" s="192"/>
      <c r="U1633" s="295" t="s">
        <v>5</v>
      </c>
      <c r="V1633" s="300" t="s">
        <v>39</v>
      </c>
      <c r="W1633" s="301">
        <v>0.161</v>
      </c>
      <c r="X1633" s="301">
        <f>W1633*K1633</f>
        <v>0.161</v>
      </c>
      <c r="Y1633" s="301">
        <v>0</v>
      </c>
      <c r="Z1633" s="301">
        <f>Y1633*K1633</f>
        <v>0</v>
      </c>
      <c r="AA1633" s="301">
        <v>0</v>
      </c>
      <c r="AB1633" s="302">
        <f>AA1633*K1633</f>
        <v>0</v>
      </c>
      <c r="AS1633" s="172" t="s">
        <v>273</v>
      </c>
      <c r="AU1633" s="172" t="s">
        <v>173</v>
      </c>
      <c r="AV1633" s="172" t="s">
        <v>86</v>
      </c>
      <c r="AZ1633" s="172" t="s">
        <v>172</v>
      </c>
      <c r="BF1633" s="299">
        <f>IF(V1633="základní",N1633,0)</f>
        <v>0</v>
      </c>
      <c r="BG1633" s="299">
        <f>IF(V1633="snížená",N1633,0)</f>
        <v>0</v>
      </c>
      <c r="BH1633" s="299">
        <f>IF(V1633="zákl. přenesená",N1633,0)</f>
        <v>0</v>
      </c>
      <c r="BI1633" s="299">
        <f>IF(V1633="sníž. přenesená",N1633,0)</f>
        <v>0</v>
      </c>
      <c r="BJ1633" s="299">
        <f>IF(V1633="nulová",N1633,0)</f>
        <v>0</v>
      </c>
      <c r="BK1633" s="172" t="s">
        <v>81</v>
      </c>
      <c r="BL1633" s="299">
        <f>ROUND(L1633*K1633,2)</f>
        <v>0</v>
      </c>
      <c r="BM1633" s="172" t="s">
        <v>273</v>
      </c>
      <c r="BN1633" s="172" t="s">
        <v>1554</v>
      </c>
    </row>
    <row r="1634" spans="2:66" s="112" customFormat="1" ht="245.95" customHeight="1" x14ac:dyDescent="0.35">
      <c r="B1634" s="187"/>
      <c r="C1634" s="188"/>
      <c r="D1634" s="188"/>
      <c r="E1634" s="188"/>
      <c r="F1634" s="354" t="s">
        <v>1526</v>
      </c>
      <c r="G1634" s="355"/>
      <c r="H1634" s="355"/>
      <c r="I1634" s="355"/>
      <c r="J1634" s="188"/>
      <c r="K1634" s="188"/>
      <c r="L1634" s="188"/>
      <c r="M1634" s="188"/>
      <c r="N1634" s="188"/>
      <c r="O1634" s="188"/>
      <c r="P1634" s="188"/>
      <c r="Q1634" s="188"/>
      <c r="S1634" s="192"/>
      <c r="U1634" s="356"/>
      <c r="V1634" s="188"/>
      <c r="W1634" s="188"/>
      <c r="X1634" s="188"/>
      <c r="Y1634" s="188"/>
      <c r="Z1634" s="188"/>
      <c r="AA1634" s="188"/>
      <c r="AB1634" s="357"/>
      <c r="AU1634" s="172" t="s">
        <v>326</v>
      </c>
      <c r="AV1634" s="172" t="s">
        <v>86</v>
      </c>
    </row>
    <row r="1635" spans="2:66" s="116" customFormat="1" ht="22.6" customHeight="1" x14ac:dyDescent="0.35">
      <c r="B1635" s="315"/>
      <c r="C1635" s="316"/>
      <c r="D1635" s="316"/>
      <c r="E1635" s="317" t="s">
        <v>5</v>
      </c>
      <c r="F1635" s="318" t="s">
        <v>81</v>
      </c>
      <c r="G1635" s="319"/>
      <c r="H1635" s="319"/>
      <c r="I1635" s="319"/>
      <c r="J1635" s="316"/>
      <c r="K1635" s="320">
        <v>1</v>
      </c>
      <c r="L1635" s="316"/>
      <c r="M1635" s="316"/>
      <c r="N1635" s="316"/>
      <c r="O1635" s="316"/>
      <c r="P1635" s="316"/>
      <c r="Q1635" s="316"/>
      <c r="S1635" s="321"/>
      <c r="U1635" s="322"/>
      <c r="V1635" s="316"/>
      <c r="W1635" s="316"/>
      <c r="X1635" s="316"/>
      <c r="Y1635" s="316"/>
      <c r="Z1635" s="316"/>
      <c r="AA1635" s="316"/>
      <c r="AB1635" s="323"/>
      <c r="AU1635" s="324" t="s">
        <v>180</v>
      </c>
      <c r="AV1635" s="324" t="s">
        <v>86</v>
      </c>
      <c r="AW1635" s="116" t="s">
        <v>86</v>
      </c>
      <c r="AX1635" s="116" t="s">
        <v>31</v>
      </c>
      <c r="AY1635" s="116" t="s">
        <v>81</v>
      </c>
      <c r="AZ1635" s="324" t="s">
        <v>172</v>
      </c>
    </row>
    <row r="1636" spans="2:66" s="112" customFormat="1" ht="44.2" customHeight="1" x14ac:dyDescent="0.35">
      <c r="B1636" s="187"/>
      <c r="C1636" s="288" t="s">
        <v>1555</v>
      </c>
      <c r="D1636" s="288" t="s">
        <v>173</v>
      </c>
      <c r="E1636" s="289" t="s">
        <v>1556</v>
      </c>
      <c r="F1636" s="290" t="s">
        <v>1557</v>
      </c>
      <c r="G1636" s="290"/>
      <c r="H1636" s="290"/>
      <c r="I1636" s="290"/>
      <c r="J1636" s="291" t="s">
        <v>295</v>
      </c>
      <c r="K1636" s="292">
        <v>3</v>
      </c>
      <c r="L1636" s="293"/>
      <c r="M1636" s="293"/>
      <c r="N1636" s="294">
        <f>ROUND(L1636*K1636,2)</f>
        <v>0</v>
      </c>
      <c r="O1636" s="294"/>
      <c r="P1636" s="294"/>
      <c r="Q1636" s="294"/>
      <c r="R1636" s="114" t="s">
        <v>5</v>
      </c>
      <c r="S1636" s="192"/>
      <c r="U1636" s="295" t="s">
        <v>5</v>
      </c>
      <c r="V1636" s="300" t="s">
        <v>39</v>
      </c>
      <c r="W1636" s="301">
        <v>0.161</v>
      </c>
      <c r="X1636" s="301">
        <f>W1636*K1636</f>
        <v>0.48299999999999998</v>
      </c>
      <c r="Y1636" s="301">
        <v>0</v>
      </c>
      <c r="Z1636" s="301">
        <f>Y1636*K1636</f>
        <v>0</v>
      </c>
      <c r="AA1636" s="301">
        <v>0</v>
      </c>
      <c r="AB1636" s="302">
        <f>AA1636*K1636</f>
        <v>0</v>
      </c>
      <c r="AS1636" s="172" t="s">
        <v>273</v>
      </c>
      <c r="AU1636" s="172" t="s">
        <v>173</v>
      </c>
      <c r="AV1636" s="172" t="s">
        <v>86</v>
      </c>
      <c r="AZ1636" s="172" t="s">
        <v>172</v>
      </c>
      <c r="BF1636" s="299">
        <f>IF(V1636="základní",N1636,0)</f>
        <v>0</v>
      </c>
      <c r="BG1636" s="299">
        <f>IF(V1636="snížená",N1636,0)</f>
        <v>0</v>
      </c>
      <c r="BH1636" s="299">
        <f>IF(V1636="zákl. přenesená",N1636,0)</f>
        <v>0</v>
      </c>
      <c r="BI1636" s="299">
        <f>IF(V1636="sníž. přenesená",N1636,0)</f>
        <v>0</v>
      </c>
      <c r="BJ1636" s="299">
        <f>IF(V1636="nulová",N1636,0)</f>
        <v>0</v>
      </c>
      <c r="BK1636" s="172" t="s">
        <v>81</v>
      </c>
      <c r="BL1636" s="299">
        <f>ROUND(L1636*K1636,2)</f>
        <v>0</v>
      </c>
      <c r="BM1636" s="172" t="s">
        <v>273</v>
      </c>
      <c r="BN1636" s="172" t="s">
        <v>1558</v>
      </c>
    </row>
    <row r="1637" spans="2:66" s="112" customFormat="1" ht="234" customHeight="1" x14ac:dyDescent="0.35">
      <c r="B1637" s="187"/>
      <c r="C1637" s="188"/>
      <c r="D1637" s="188"/>
      <c r="E1637" s="188"/>
      <c r="F1637" s="354" t="s">
        <v>1559</v>
      </c>
      <c r="G1637" s="355"/>
      <c r="H1637" s="355"/>
      <c r="I1637" s="355"/>
      <c r="J1637" s="188"/>
      <c r="K1637" s="188"/>
      <c r="L1637" s="188"/>
      <c r="M1637" s="188"/>
      <c r="N1637" s="188"/>
      <c r="O1637" s="188"/>
      <c r="P1637" s="188"/>
      <c r="Q1637" s="188"/>
      <c r="S1637" s="192"/>
      <c r="U1637" s="356"/>
      <c r="V1637" s="188"/>
      <c r="W1637" s="188"/>
      <c r="X1637" s="188"/>
      <c r="Y1637" s="188"/>
      <c r="Z1637" s="188"/>
      <c r="AA1637" s="188"/>
      <c r="AB1637" s="357"/>
      <c r="AU1637" s="172" t="s">
        <v>326</v>
      </c>
      <c r="AV1637" s="172" t="s">
        <v>86</v>
      </c>
    </row>
    <row r="1638" spans="2:66" s="116" customFormat="1" ht="22.6" customHeight="1" x14ac:dyDescent="0.35">
      <c r="B1638" s="315"/>
      <c r="C1638" s="316"/>
      <c r="D1638" s="316"/>
      <c r="E1638" s="317" t="s">
        <v>5</v>
      </c>
      <c r="F1638" s="318" t="s">
        <v>190</v>
      </c>
      <c r="G1638" s="319"/>
      <c r="H1638" s="319"/>
      <c r="I1638" s="319"/>
      <c r="J1638" s="316"/>
      <c r="K1638" s="320">
        <v>3</v>
      </c>
      <c r="L1638" s="316"/>
      <c r="M1638" s="316"/>
      <c r="N1638" s="316"/>
      <c r="O1638" s="316"/>
      <c r="P1638" s="316"/>
      <c r="Q1638" s="316"/>
      <c r="S1638" s="321"/>
      <c r="U1638" s="322"/>
      <c r="V1638" s="316"/>
      <c r="W1638" s="316"/>
      <c r="X1638" s="316"/>
      <c r="Y1638" s="316"/>
      <c r="Z1638" s="316"/>
      <c r="AA1638" s="316"/>
      <c r="AB1638" s="323"/>
      <c r="AU1638" s="324" t="s">
        <v>180</v>
      </c>
      <c r="AV1638" s="324" t="s">
        <v>86</v>
      </c>
      <c r="AW1638" s="116" t="s">
        <v>86</v>
      </c>
      <c r="AX1638" s="116" t="s">
        <v>31</v>
      </c>
      <c r="AY1638" s="116" t="s">
        <v>81</v>
      </c>
      <c r="AZ1638" s="324" t="s">
        <v>172</v>
      </c>
    </row>
    <row r="1639" spans="2:66" s="112" customFormat="1" ht="44.2" customHeight="1" x14ac:dyDescent="0.35">
      <c r="B1639" s="187"/>
      <c r="C1639" s="288" t="s">
        <v>1560</v>
      </c>
      <c r="D1639" s="288" t="s">
        <v>173</v>
      </c>
      <c r="E1639" s="289" t="s">
        <v>1561</v>
      </c>
      <c r="F1639" s="290" t="s">
        <v>1557</v>
      </c>
      <c r="G1639" s="290"/>
      <c r="H1639" s="290"/>
      <c r="I1639" s="290"/>
      <c r="J1639" s="291" t="s">
        <v>295</v>
      </c>
      <c r="K1639" s="292">
        <v>3</v>
      </c>
      <c r="L1639" s="293"/>
      <c r="M1639" s="293"/>
      <c r="N1639" s="294">
        <f>ROUND(L1639*K1639,2)</f>
        <v>0</v>
      </c>
      <c r="O1639" s="294"/>
      <c r="P1639" s="294"/>
      <c r="Q1639" s="294"/>
      <c r="R1639" s="114" t="s">
        <v>5</v>
      </c>
      <c r="S1639" s="192"/>
      <c r="U1639" s="295" t="s">
        <v>5</v>
      </c>
      <c r="V1639" s="300" t="s">
        <v>39</v>
      </c>
      <c r="W1639" s="301">
        <v>0.161</v>
      </c>
      <c r="X1639" s="301">
        <f>W1639*K1639</f>
        <v>0.48299999999999998</v>
      </c>
      <c r="Y1639" s="301">
        <v>0</v>
      </c>
      <c r="Z1639" s="301">
        <f>Y1639*K1639</f>
        <v>0</v>
      </c>
      <c r="AA1639" s="301">
        <v>0</v>
      </c>
      <c r="AB1639" s="302">
        <f>AA1639*K1639</f>
        <v>0</v>
      </c>
      <c r="AS1639" s="172" t="s">
        <v>273</v>
      </c>
      <c r="AU1639" s="172" t="s">
        <v>173</v>
      </c>
      <c r="AV1639" s="172" t="s">
        <v>86</v>
      </c>
      <c r="AZ1639" s="172" t="s">
        <v>172</v>
      </c>
      <c r="BF1639" s="299">
        <f>IF(V1639="základní",N1639,0)</f>
        <v>0</v>
      </c>
      <c r="BG1639" s="299">
        <f>IF(V1639="snížená",N1639,0)</f>
        <v>0</v>
      </c>
      <c r="BH1639" s="299">
        <f>IF(V1639="zákl. přenesená",N1639,0)</f>
        <v>0</v>
      </c>
      <c r="BI1639" s="299">
        <f>IF(V1639="sníž. přenesená",N1639,0)</f>
        <v>0</v>
      </c>
      <c r="BJ1639" s="299">
        <f>IF(V1639="nulová",N1639,0)</f>
        <v>0</v>
      </c>
      <c r="BK1639" s="172" t="s">
        <v>81</v>
      </c>
      <c r="BL1639" s="299">
        <f>ROUND(L1639*K1639,2)</f>
        <v>0</v>
      </c>
      <c r="BM1639" s="172" t="s">
        <v>273</v>
      </c>
      <c r="BN1639" s="172" t="s">
        <v>1562</v>
      </c>
    </row>
    <row r="1640" spans="2:66" s="112" customFormat="1" ht="234" customHeight="1" x14ac:dyDescent="0.35">
      <c r="B1640" s="187"/>
      <c r="C1640" s="188"/>
      <c r="D1640" s="188"/>
      <c r="E1640" s="188"/>
      <c r="F1640" s="354" t="s">
        <v>1559</v>
      </c>
      <c r="G1640" s="355"/>
      <c r="H1640" s="355"/>
      <c r="I1640" s="355"/>
      <c r="J1640" s="188"/>
      <c r="K1640" s="188"/>
      <c r="L1640" s="188"/>
      <c r="M1640" s="188"/>
      <c r="N1640" s="188"/>
      <c r="O1640" s="188"/>
      <c r="P1640" s="188"/>
      <c r="Q1640" s="188"/>
      <c r="S1640" s="192"/>
      <c r="U1640" s="356"/>
      <c r="V1640" s="188"/>
      <c r="W1640" s="188"/>
      <c r="X1640" s="188"/>
      <c r="Y1640" s="188"/>
      <c r="Z1640" s="188"/>
      <c r="AA1640" s="188"/>
      <c r="AB1640" s="357"/>
      <c r="AU1640" s="172" t="s">
        <v>326</v>
      </c>
      <c r="AV1640" s="172" t="s">
        <v>86</v>
      </c>
    </row>
    <row r="1641" spans="2:66" s="116" customFormat="1" ht="22.6" customHeight="1" x14ac:dyDescent="0.35">
      <c r="B1641" s="315"/>
      <c r="C1641" s="316"/>
      <c r="D1641" s="316"/>
      <c r="E1641" s="317" t="s">
        <v>5</v>
      </c>
      <c r="F1641" s="318" t="s">
        <v>190</v>
      </c>
      <c r="G1641" s="319"/>
      <c r="H1641" s="319"/>
      <c r="I1641" s="319"/>
      <c r="J1641" s="316"/>
      <c r="K1641" s="320">
        <v>3</v>
      </c>
      <c r="L1641" s="316"/>
      <c r="M1641" s="316"/>
      <c r="N1641" s="316"/>
      <c r="O1641" s="316"/>
      <c r="P1641" s="316"/>
      <c r="Q1641" s="316"/>
      <c r="S1641" s="321"/>
      <c r="U1641" s="322"/>
      <c r="V1641" s="316"/>
      <c r="W1641" s="316"/>
      <c r="X1641" s="316"/>
      <c r="Y1641" s="316"/>
      <c r="Z1641" s="316"/>
      <c r="AA1641" s="316"/>
      <c r="AB1641" s="323"/>
      <c r="AU1641" s="324" t="s">
        <v>180</v>
      </c>
      <c r="AV1641" s="324" t="s">
        <v>86</v>
      </c>
      <c r="AW1641" s="116" t="s">
        <v>86</v>
      </c>
      <c r="AX1641" s="116" t="s">
        <v>31</v>
      </c>
      <c r="AY1641" s="116" t="s">
        <v>81</v>
      </c>
      <c r="AZ1641" s="324" t="s">
        <v>172</v>
      </c>
    </row>
    <row r="1642" spans="2:66" s="112" customFormat="1" ht="56.95" customHeight="1" x14ac:dyDescent="0.35">
      <c r="B1642" s="187"/>
      <c r="C1642" s="288" t="s">
        <v>1563</v>
      </c>
      <c r="D1642" s="288" t="s">
        <v>173</v>
      </c>
      <c r="E1642" s="289" t="s">
        <v>1564</v>
      </c>
      <c r="F1642" s="290" t="s">
        <v>1565</v>
      </c>
      <c r="G1642" s="290"/>
      <c r="H1642" s="290"/>
      <c r="I1642" s="290"/>
      <c r="J1642" s="291" t="s">
        <v>295</v>
      </c>
      <c r="K1642" s="292">
        <v>1</v>
      </c>
      <c r="L1642" s="293"/>
      <c r="M1642" s="293"/>
      <c r="N1642" s="294">
        <f>ROUND(L1642*K1642,2)</f>
        <v>0</v>
      </c>
      <c r="O1642" s="294"/>
      <c r="P1642" s="294"/>
      <c r="Q1642" s="294"/>
      <c r="R1642" s="114" t="s">
        <v>5</v>
      </c>
      <c r="S1642" s="192"/>
      <c r="U1642" s="295" t="s">
        <v>5</v>
      </c>
      <c r="V1642" s="300" t="s">
        <v>39</v>
      </c>
      <c r="W1642" s="301">
        <v>0.161</v>
      </c>
      <c r="X1642" s="301">
        <f>W1642*K1642</f>
        <v>0.161</v>
      </c>
      <c r="Y1642" s="301">
        <v>0</v>
      </c>
      <c r="Z1642" s="301">
        <f>Y1642*K1642</f>
        <v>0</v>
      </c>
      <c r="AA1642" s="301">
        <v>0</v>
      </c>
      <c r="AB1642" s="302">
        <f>AA1642*K1642</f>
        <v>0</v>
      </c>
      <c r="AS1642" s="172" t="s">
        <v>273</v>
      </c>
      <c r="AU1642" s="172" t="s">
        <v>173</v>
      </c>
      <c r="AV1642" s="172" t="s">
        <v>86</v>
      </c>
      <c r="AZ1642" s="172" t="s">
        <v>172</v>
      </c>
      <c r="BF1642" s="299">
        <f>IF(V1642="základní",N1642,0)</f>
        <v>0</v>
      </c>
      <c r="BG1642" s="299">
        <f>IF(V1642="snížená",N1642,0)</f>
        <v>0</v>
      </c>
      <c r="BH1642" s="299">
        <f>IF(V1642="zákl. přenesená",N1642,0)</f>
        <v>0</v>
      </c>
      <c r="BI1642" s="299">
        <f>IF(V1642="sníž. přenesená",N1642,0)</f>
        <v>0</v>
      </c>
      <c r="BJ1642" s="299">
        <f>IF(V1642="nulová",N1642,0)</f>
        <v>0</v>
      </c>
      <c r="BK1642" s="172" t="s">
        <v>81</v>
      </c>
      <c r="BL1642" s="299">
        <f>ROUND(L1642*K1642,2)</f>
        <v>0</v>
      </c>
      <c r="BM1642" s="172" t="s">
        <v>273</v>
      </c>
      <c r="BN1642" s="172" t="s">
        <v>1566</v>
      </c>
    </row>
    <row r="1643" spans="2:66" s="112" customFormat="1" ht="234" customHeight="1" x14ac:dyDescent="0.35">
      <c r="B1643" s="187"/>
      <c r="C1643" s="188"/>
      <c r="D1643" s="188"/>
      <c r="E1643" s="188"/>
      <c r="F1643" s="354" t="s">
        <v>1559</v>
      </c>
      <c r="G1643" s="355"/>
      <c r="H1643" s="355"/>
      <c r="I1643" s="355"/>
      <c r="J1643" s="188"/>
      <c r="K1643" s="188"/>
      <c r="L1643" s="188"/>
      <c r="M1643" s="188"/>
      <c r="N1643" s="188"/>
      <c r="O1643" s="188"/>
      <c r="P1643" s="188"/>
      <c r="Q1643" s="188"/>
      <c r="S1643" s="192"/>
      <c r="U1643" s="356"/>
      <c r="V1643" s="188"/>
      <c r="W1643" s="188"/>
      <c r="X1643" s="188"/>
      <c r="Y1643" s="188"/>
      <c r="Z1643" s="188"/>
      <c r="AA1643" s="188"/>
      <c r="AB1643" s="357"/>
      <c r="AU1643" s="172" t="s">
        <v>326</v>
      </c>
      <c r="AV1643" s="172" t="s">
        <v>86</v>
      </c>
    </row>
    <row r="1644" spans="2:66" s="116" customFormat="1" ht="22.6" customHeight="1" x14ac:dyDescent="0.35">
      <c r="B1644" s="315"/>
      <c r="C1644" s="316"/>
      <c r="D1644" s="316"/>
      <c r="E1644" s="317" t="s">
        <v>5</v>
      </c>
      <c r="F1644" s="318" t="s">
        <v>81</v>
      </c>
      <c r="G1644" s="319"/>
      <c r="H1644" s="319"/>
      <c r="I1644" s="319"/>
      <c r="J1644" s="316"/>
      <c r="K1644" s="320">
        <v>1</v>
      </c>
      <c r="L1644" s="316"/>
      <c r="M1644" s="316"/>
      <c r="N1644" s="316"/>
      <c r="O1644" s="316"/>
      <c r="P1644" s="316"/>
      <c r="Q1644" s="316"/>
      <c r="S1644" s="321"/>
      <c r="U1644" s="322"/>
      <c r="V1644" s="316"/>
      <c r="W1644" s="316"/>
      <c r="X1644" s="316"/>
      <c r="Y1644" s="316"/>
      <c r="Z1644" s="316"/>
      <c r="AA1644" s="316"/>
      <c r="AB1644" s="323"/>
      <c r="AU1644" s="324" t="s">
        <v>180</v>
      </c>
      <c r="AV1644" s="324" t="s">
        <v>86</v>
      </c>
      <c r="AW1644" s="116" t="s">
        <v>86</v>
      </c>
      <c r="AX1644" s="116" t="s">
        <v>31</v>
      </c>
      <c r="AY1644" s="116" t="s">
        <v>81</v>
      </c>
      <c r="AZ1644" s="324" t="s">
        <v>172</v>
      </c>
    </row>
    <row r="1645" spans="2:66" s="112" customFormat="1" ht="69.75" customHeight="1" x14ac:dyDescent="0.35">
      <c r="B1645" s="187"/>
      <c r="C1645" s="288" t="s">
        <v>1567</v>
      </c>
      <c r="D1645" s="288" t="s">
        <v>173</v>
      </c>
      <c r="E1645" s="289" t="s">
        <v>1568</v>
      </c>
      <c r="F1645" s="290" t="s">
        <v>1569</v>
      </c>
      <c r="G1645" s="290"/>
      <c r="H1645" s="290"/>
      <c r="I1645" s="290"/>
      <c r="J1645" s="291" t="s">
        <v>295</v>
      </c>
      <c r="K1645" s="292">
        <v>1</v>
      </c>
      <c r="L1645" s="293"/>
      <c r="M1645" s="293"/>
      <c r="N1645" s="294">
        <f>ROUND(L1645*K1645,2)</f>
        <v>0</v>
      </c>
      <c r="O1645" s="294"/>
      <c r="P1645" s="294"/>
      <c r="Q1645" s="294"/>
      <c r="R1645" s="114" t="s">
        <v>5</v>
      </c>
      <c r="S1645" s="192"/>
      <c r="U1645" s="295" t="s">
        <v>5</v>
      </c>
      <c r="V1645" s="300" t="s">
        <v>39</v>
      </c>
      <c r="W1645" s="301">
        <v>0.161</v>
      </c>
      <c r="X1645" s="301">
        <f>W1645*K1645</f>
        <v>0.161</v>
      </c>
      <c r="Y1645" s="301">
        <v>0</v>
      </c>
      <c r="Z1645" s="301">
        <f>Y1645*K1645</f>
        <v>0</v>
      </c>
      <c r="AA1645" s="301">
        <v>0</v>
      </c>
      <c r="AB1645" s="302">
        <f>AA1645*K1645</f>
        <v>0</v>
      </c>
      <c r="AS1645" s="172" t="s">
        <v>273</v>
      </c>
      <c r="AU1645" s="172" t="s">
        <v>173</v>
      </c>
      <c r="AV1645" s="172" t="s">
        <v>86</v>
      </c>
      <c r="AZ1645" s="172" t="s">
        <v>172</v>
      </c>
      <c r="BF1645" s="299">
        <f>IF(V1645="základní",N1645,0)</f>
        <v>0</v>
      </c>
      <c r="BG1645" s="299">
        <f>IF(V1645="snížená",N1645,0)</f>
        <v>0</v>
      </c>
      <c r="BH1645" s="299">
        <f>IF(V1645="zákl. přenesená",N1645,0)</f>
        <v>0</v>
      </c>
      <c r="BI1645" s="299">
        <f>IF(V1645="sníž. přenesená",N1645,0)</f>
        <v>0</v>
      </c>
      <c r="BJ1645" s="299">
        <f>IF(V1645="nulová",N1645,0)</f>
        <v>0</v>
      </c>
      <c r="BK1645" s="172" t="s">
        <v>81</v>
      </c>
      <c r="BL1645" s="299">
        <f>ROUND(L1645*K1645,2)</f>
        <v>0</v>
      </c>
      <c r="BM1645" s="172" t="s">
        <v>273</v>
      </c>
      <c r="BN1645" s="172" t="s">
        <v>1570</v>
      </c>
    </row>
    <row r="1646" spans="2:66" s="112" customFormat="1" ht="234" customHeight="1" x14ac:dyDescent="0.35">
      <c r="B1646" s="187"/>
      <c r="C1646" s="188"/>
      <c r="D1646" s="188"/>
      <c r="E1646" s="188"/>
      <c r="F1646" s="354" t="s">
        <v>1559</v>
      </c>
      <c r="G1646" s="355"/>
      <c r="H1646" s="355"/>
      <c r="I1646" s="355"/>
      <c r="J1646" s="188"/>
      <c r="K1646" s="188"/>
      <c r="L1646" s="188"/>
      <c r="M1646" s="188"/>
      <c r="N1646" s="188"/>
      <c r="O1646" s="188"/>
      <c r="P1646" s="188"/>
      <c r="Q1646" s="188"/>
      <c r="S1646" s="192"/>
      <c r="U1646" s="356"/>
      <c r="V1646" s="188"/>
      <c r="W1646" s="188"/>
      <c r="X1646" s="188"/>
      <c r="Y1646" s="188"/>
      <c r="Z1646" s="188"/>
      <c r="AA1646" s="188"/>
      <c r="AB1646" s="357"/>
      <c r="AU1646" s="172" t="s">
        <v>326</v>
      </c>
      <c r="AV1646" s="172" t="s">
        <v>86</v>
      </c>
    </row>
    <row r="1647" spans="2:66" s="116" customFormat="1" ht="22.6" customHeight="1" x14ac:dyDescent="0.35">
      <c r="B1647" s="315"/>
      <c r="C1647" s="316"/>
      <c r="D1647" s="316"/>
      <c r="E1647" s="317" t="s">
        <v>5</v>
      </c>
      <c r="F1647" s="318" t="s">
        <v>81</v>
      </c>
      <c r="G1647" s="319"/>
      <c r="H1647" s="319"/>
      <c r="I1647" s="319"/>
      <c r="J1647" s="316"/>
      <c r="K1647" s="320">
        <v>1</v>
      </c>
      <c r="L1647" s="316"/>
      <c r="M1647" s="316"/>
      <c r="N1647" s="316"/>
      <c r="O1647" s="316"/>
      <c r="P1647" s="316"/>
      <c r="Q1647" s="316"/>
      <c r="S1647" s="321"/>
      <c r="U1647" s="322"/>
      <c r="V1647" s="316"/>
      <c r="W1647" s="316"/>
      <c r="X1647" s="316"/>
      <c r="Y1647" s="316"/>
      <c r="Z1647" s="316"/>
      <c r="AA1647" s="316"/>
      <c r="AB1647" s="323"/>
      <c r="AU1647" s="324" t="s">
        <v>180</v>
      </c>
      <c r="AV1647" s="324" t="s">
        <v>86</v>
      </c>
      <c r="AW1647" s="116" t="s">
        <v>86</v>
      </c>
      <c r="AX1647" s="116" t="s">
        <v>31</v>
      </c>
      <c r="AY1647" s="116" t="s">
        <v>81</v>
      </c>
      <c r="AZ1647" s="324" t="s">
        <v>172</v>
      </c>
    </row>
    <row r="1648" spans="2:66" s="112" customFormat="1" ht="56.95" customHeight="1" x14ac:dyDescent="0.35">
      <c r="B1648" s="187"/>
      <c r="C1648" s="288" t="s">
        <v>1571</v>
      </c>
      <c r="D1648" s="288" t="s">
        <v>173</v>
      </c>
      <c r="E1648" s="289" t="s">
        <v>1572</v>
      </c>
      <c r="F1648" s="290" t="s">
        <v>1573</v>
      </c>
      <c r="G1648" s="290"/>
      <c r="H1648" s="290"/>
      <c r="I1648" s="290"/>
      <c r="J1648" s="291" t="s">
        <v>295</v>
      </c>
      <c r="K1648" s="292">
        <v>1</v>
      </c>
      <c r="L1648" s="293"/>
      <c r="M1648" s="293"/>
      <c r="N1648" s="294">
        <f>ROUND(L1648*K1648,2)</f>
        <v>0</v>
      </c>
      <c r="O1648" s="294"/>
      <c r="P1648" s="294"/>
      <c r="Q1648" s="294"/>
      <c r="R1648" s="114" t="s">
        <v>5</v>
      </c>
      <c r="S1648" s="192"/>
      <c r="U1648" s="295" t="s">
        <v>5</v>
      </c>
      <c r="V1648" s="300" t="s">
        <v>39</v>
      </c>
      <c r="W1648" s="301">
        <v>0.161</v>
      </c>
      <c r="X1648" s="301">
        <f>W1648*K1648</f>
        <v>0.161</v>
      </c>
      <c r="Y1648" s="301">
        <v>0</v>
      </c>
      <c r="Z1648" s="301">
        <f>Y1648*K1648</f>
        <v>0</v>
      </c>
      <c r="AA1648" s="301">
        <v>0</v>
      </c>
      <c r="AB1648" s="302">
        <f>AA1648*K1648</f>
        <v>0</v>
      </c>
      <c r="AS1648" s="172" t="s">
        <v>273</v>
      </c>
      <c r="AU1648" s="172" t="s">
        <v>173</v>
      </c>
      <c r="AV1648" s="172" t="s">
        <v>86</v>
      </c>
      <c r="AZ1648" s="172" t="s">
        <v>172</v>
      </c>
      <c r="BF1648" s="299">
        <f>IF(V1648="základní",N1648,0)</f>
        <v>0</v>
      </c>
      <c r="BG1648" s="299">
        <f>IF(V1648="snížená",N1648,0)</f>
        <v>0</v>
      </c>
      <c r="BH1648" s="299">
        <f>IF(V1648="zákl. přenesená",N1648,0)</f>
        <v>0</v>
      </c>
      <c r="BI1648" s="299">
        <f>IF(V1648="sníž. přenesená",N1648,0)</f>
        <v>0</v>
      </c>
      <c r="BJ1648" s="299">
        <f>IF(V1648="nulová",N1648,0)</f>
        <v>0</v>
      </c>
      <c r="BK1648" s="172" t="s">
        <v>81</v>
      </c>
      <c r="BL1648" s="299">
        <f>ROUND(L1648*K1648,2)</f>
        <v>0</v>
      </c>
      <c r="BM1648" s="172" t="s">
        <v>273</v>
      </c>
      <c r="BN1648" s="172" t="s">
        <v>1574</v>
      </c>
    </row>
    <row r="1649" spans="2:66" s="112" customFormat="1" ht="234" customHeight="1" x14ac:dyDescent="0.35">
      <c r="B1649" s="187"/>
      <c r="C1649" s="188"/>
      <c r="D1649" s="188"/>
      <c r="E1649" s="188"/>
      <c r="F1649" s="354" t="s">
        <v>1559</v>
      </c>
      <c r="G1649" s="355"/>
      <c r="H1649" s="355"/>
      <c r="I1649" s="355"/>
      <c r="J1649" s="188"/>
      <c r="K1649" s="188"/>
      <c r="L1649" s="188"/>
      <c r="M1649" s="188"/>
      <c r="N1649" s="188"/>
      <c r="O1649" s="188"/>
      <c r="P1649" s="188"/>
      <c r="Q1649" s="188"/>
      <c r="S1649" s="192"/>
      <c r="U1649" s="356"/>
      <c r="V1649" s="188"/>
      <c r="W1649" s="188"/>
      <c r="X1649" s="188"/>
      <c r="Y1649" s="188"/>
      <c r="Z1649" s="188"/>
      <c r="AA1649" s="188"/>
      <c r="AB1649" s="357"/>
      <c r="AU1649" s="172" t="s">
        <v>326</v>
      </c>
      <c r="AV1649" s="172" t="s">
        <v>86</v>
      </c>
    </row>
    <row r="1650" spans="2:66" s="116" customFormat="1" ht="22.6" customHeight="1" x14ac:dyDescent="0.35">
      <c r="B1650" s="315"/>
      <c r="C1650" s="316"/>
      <c r="D1650" s="316"/>
      <c r="E1650" s="317" t="s">
        <v>5</v>
      </c>
      <c r="F1650" s="318" t="s">
        <v>81</v>
      </c>
      <c r="G1650" s="319"/>
      <c r="H1650" s="319"/>
      <c r="I1650" s="319"/>
      <c r="J1650" s="316"/>
      <c r="K1650" s="320">
        <v>1</v>
      </c>
      <c r="L1650" s="316"/>
      <c r="M1650" s="316"/>
      <c r="N1650" s="316"/>
      <c r="O1650" s="316"/>
      <c r="P1650" s="316"/>
      <c r="Q1650" s="316"/>
      <c r="S1650" s="321"/>
      <c r="U1650" s="322"/>
      <c r="V1650" s="316"/>
      <c r="W1650" s="316"/>
      <c r="X1650" s="316"/>
      <c r="Y1650" s="316"/>
      <c r="Z1650" s="316"/>
      <c r="AA1650" s="316"/>
      <c r="AB1650" s="323"/>
      <c r="AU1650" s="324" t="s">
        <v>180</v>
      </c>
      <c r="AV1650" s="324" t="s">
        <v>86</v>
      </c>
      <c r="AW1650" s="116" t="s">
        <v>86</v>
      </c>
      <c r="AX1650" s="116" t="s">
        <v>31</v>
      </c>
      <c r="AY1650" s="116" t="s">
        <v>81</v>
      </c>
      <c r="AZ1650" s="324" t="s">
        <v>172</v>
      </c>
    </row>
    <row r="1651" spans="2:66" s="112" customFormat="1" ht="56.95" customHeight="1" x14ac:dyDescent="0.35">
      <c r="B1651" s="187"/>
      <c r="C1651" s="288" t="s">
        <v>1575</v>
      </c>
      <c r="D1651" s="288" t="s">
        <v>173</v>
      </c>
      <c r="E1651" s="289" t="s">
        <v>1576</v>
      </c>
      <c r="F1651" s="290" t="s">
        <v>1577</v>
      </c>
      <c r="G1651" s="290"/>
      <c r="H1651" s="290"/>
      <c r="I1651" s="290"/>
      <c r="J1651" s="291" t="s">
        <v>295</v>
      </c>
      <c r="K1651" s="292">
        <v>1</v>
      </c>
      <c r="L1651" s="293"/>
      <c r="M1651" s="293"/>
      <c r="N1651" s="294">
        <f>ROUND(L1651*K1651,2)</f>
        <v>0</v>
      </c>
      <c r="O1651" s="294"/>
      <c r="P1651" s="294"/>
      <c r="Q1651" s="294"/>
      <c r="R1651" s="114" t="s">
        <v>5</v>
      </c>
      <c r="S1651" s="192"/>
      <c r="U1651" s="295" t="s">
        <v>5</v>
      </c>
      <c r="V1651" s="300" t="s">
        <v>39</v>
      </c>
      <c r="W1651" s="301">
        <v>0.161</v>
      </c>
      <c r="X1651" s="301">
        <f>W1651*K1651</f>
        <v>0.161</v>
      </c>
      <c r="Y1651" s="301">
        <v>0</v>
      </c>
      <c r="Z1651" s="301">
        <f>Y1651*K1651</f>
        <v>0</v>
      </c>
      <c r="AA1651" s="301">
        <v>0</v>
      </c>
      <c r="AB1651" s="302">
        <f>AA1651*K1651</f>
        <v>0</v>
      </c>
      <c r="AS1651" s="172" t="s">
        <v>273</v>
      </c>
      <c r="AU1651" s="172" t="s">
        <v>173</v>
      </c>
      <c r="AV1651" s="172" t="s">
        <v>86</v>
      </c>
      <c r="AZ1651" s="172" t="s">
        <v>172</v>
      </c>
      <c r="BF1651" s="299">
        <f>IF(V1651="základní",N1651,0)</f>
        <v>0</v>
      </c>
      <c r="BG1651" s="299">
        <f>IF(V1651="snížená",N1651,0)</f>
        <v>0</v>
      </c>
      <c r="BH1651" s="299">
        <f>IF(V1651="zákl. přenesená",N1651,0)</f>
        <v>0</v>
      </c>
      <c r="BI1651" s="299">
        <f>IF(V1651="sníž. přenesená",N1651,0)</f>
        <v>0</v>
      </c>
      <c r="BJ1651" s="299">
        <f>IF(V1651="nulová",N1651,0)</f>
        <v>0</v>
      </c>
      <c r="BK1651" s="172" t="s">
        <v>81</v>
      </c>
      <c r="BL1651" s="299">
        <f>ROUND(L1651*K1651,2)</f>
        <v>0</v>
      </c>
      <c r="BM1651" s="172" t="s">
        <v>273</v>
      </c>
      <c r="BN1651" s="172" t="s">
        <v>1578</v>
      </c>
    </row>
    <row r="1652" spans="2:66" s="112" customFormat="1" ht="234" customHeight="1" x14ac:dyDescent="0.35">
      <c r="B1652" s="187"/>
      <c r="C1652" s="188"/>
      <c r="D1652" s="188"/>
      <c r="E1652" s="188"/>
      <c r="F1652" s="354" t="s">
        <v>1559</v>
      </c>
      <c r="G1652" s="355"/>
      <c r="H1652" s="355"/>
      <c r="I1652" s="355"/>
      <c r="J1652" s="188"/>
      <c r="K1652" s="188"/>
      <c r="L1652" s="188"/>
      <c r="M1652" s="188"/>
      <c r="N1652" s="188"/>
      <c r="O1652" s="188"/>
      <c r="P1652" s="188"/>
      <c r="Q1652" s="188"/>
      <c r="S1652" s="192"/>
      <c r="U1652" s="356"/>
      <c r="V1652" s="188"/>
      <c r="W1652" s="188"/>
      <c r="X1652" s="188"/>
      <c r="Y1652" s="188"/>
      <c r="Z1652" s="188"/>
      <c r="AA1652" s="188"/>
      <c r="AB1652" s="357"/>
      <c r="AU1652" s="172" t="s">
        <v>326</v>
      </c>
      <c r="AV1652" s="172" t="s">
        <v>86</v>
      </c>
    </row>
    <row r="1653" spans="2:66" s="116" customFormat="1" ht="22.6" customHeight="1" x14ac:dyDescent="0.35">
      <c r="B1653" s="315"/>
      <c r="C1653" s="316"/>
      <c r="D1653" s="316"/>
      <c r="E1653" s="317" t="s">
        <v>5</v>
      </c>
      <c r="F1653" s="318" t="s">
        <v>81</v>
      </c>
      <c r="G1653" s="319"/>
      <c r="H1653" s="319"/>
      <c r="I1653" s="319"/>
      <c r="J1653" s="316"/>
      <c r="K1653" s="320">
        <v>1</v>
      </c>
      <c r="L1653" s="316"/>
      <c r="M1653" s="316"/>
      <c r="N1653" s="316"/>
      <c r="O1653" s="316"/>
      <c r="P1653" s="316"/>
      <c r="Q1653" s="316"/>
      <c r="S1653" s="321"/>
      <c r="U1653" s="322"/>
      <c r="V1653" s="316"/>
      <c r="W1653" s="316"/>
      <c r="X1653" s="316"/>
      <c r="Y1653" s="316"/>
      <c r="Z1653" s="316"/>
      <c r="AA1653" s="316"/>
      <c r="AB1653" s="323"/>
      <c r="AU1653" s="324" t="s">
        <v>180</v>
      </c>
      <c r="AV1653" s="324" t="s">
        <v>86</v>
      </c>
      <c r="AW1653" s="116" t="s">
        <v>86</v>
      </c>
      <c r="AX1653" s="116" t="s">
        <v>31</v>
      </c>
      <c r="AY1653" s="116" t="s">
        <v>81</v>
      </c>
      <c r="AZ1653" s="324" t="s">
        <v>172</v>
      </c>
    </row>
    <row r="1654" spans="2:66" s="112" customFormat="1" ht="22.6" customHeight="1" x14ac:dyDescent="0.35">
      <c r="B1654" s="187"/>
      <c r="C1654" s="288" t="s">
        <v>1579</v>
      </c>
      <c r="D1654" s="288" t="s">
        <v>173</v>
      </c>
      <c r="E1654" s="289" t="s">
        <v>1580</v>
      </c>
      <c r="F1654" s="290" t="s">
        <v>1581</v>
      </c>
      <c r="G1654" s="290"/>
      <c r="H1654" s="290"/>
      <c r="I1654" s="290"/>
      <c r="J1654" s="291" t="s">
        <v>176</v>
      </c>
      <c r="K1654" s="292">
        <v>51.691000000000003</v>
      </c>
      <c r="L1654" s="293"/>
      <c r="M1654" s="293"/>
      <c r="N1654" s="294">
        <f>ROUND(L1654*K1654,2)</f>
        <v>0</v>
      </c>
      <c r="O1654" s="294"/>
      <c r="P1654" s="294"/>
      <c r="Q1654" s="294"/>
      <c r="R1654" s="114" t="s">
        <v>5</v>
      </c>
      <c r="S1654" s="192"/>
      <c r="U1654" s="295" t="s">
        <v>5</v>
      </c>
      <c r="V1654" s="300" t="s">
        <v>39</v>
      </c>
      <c r="W1654" s="301">
        <v>0.25</v>
      </c>
      <c r="X1654" s="301">
        <f>W1654*K1654</f>
        <v>12.922750000000001</v>
      </c>
      <c r="Y1654" s="301">
        <v>0</v>
      </c>
      <c r="Z1654" s="301">
        <f>Y1654*K1654</f>
        <v>0</v>
      </c>
      <c r="AA1654" s="301">
        <v>2.4649999999999998E-2</v>
      </c>
      <c r="AB1654" s="302">
        <f>AA1654*K1654</f>
        <v>1.27418315</v>
      </c>
      <c r="AS1654" s="172" t="s">
        <v>273</v>
      </c>
      <c r="AU1654" s="172" t="s">
        <v>173</v>
      </c>
      <c r="AV1654" s="172" t="s">
        <v>86</v>
      </c>
      <c r="AZ1654" s="172" t="s">
        <v>172</v>
      </c>
      <c r="BF1654" s="299">
        <f>IF(V1654="základní",N1654,0)</f>
        <v>0</v>
      </c>
      <c r="BG1654" s="299">
        <f>IF(V1654="snížená",N1654,0)</f>
        <v>0</v>
      </c>
      <c r="BH1654" s="299">
        <f>IF(V1654="zákl. přenesená",N1654,0)</f>
        <v>0</v>
      </c>
      <c r="BI1654" s="299">
        <f>IF(V1654="sníž. přenesená",N1654,0)</f>
        <v>0</v>
      </c>
      <c r="BJ1654" s="299">
        <f>IF(V1654="nulová",N1654,0)</f>
        <v>0</v>
      </c>
      <c r="BK1654" s="172" t="s">
        <v>81</v>
      </c>
      <c r="BL1654" s="299">
        <f>ROUND(L1654*K1654,2)</f>
        <v>0</v>
      </c>
      <c r="BM1654" s="172" t="s">
        <v>273</v>
      </c>
      <c r="BN1654" s="172" t="s">
        <v>1582</v>
      </c>
    </row>
    <row r="1655" spans="2:66" s="115" customFormat="1" ht="22.6" customHeight="1" x14ac:dyDescent="0.35">
      <c r="B1655" s="303"/>
      <c r="C1655" s="304"/>
      <c r="D1655" s="304"/>
      <c r="E1655" s="305" t="s">
        <v>5</v>
      </c>
      <c r="F1655" s="306" t="s">
        <v>1583</v>
      </c>
      <c r="G1655" s="307"/>
      <c r="H1655" s="307"/>
      <c r="I1655" s="307"/>
      <c r="J1655" s="304"/>
      <c r="K1655" s="308" t="s">
        <v>5</v>
      </c>
      <c r="L1655" s="304"/>
      <c r="M1655" s="304"/>
      <c r="N1655" s="304"/>
      <c r="O1655" s="304"/>
      <c r="P1655" s="304"/>
      <c r="Q1655" s="304"/>
      <c r="S1655" s="309"/>
      <c r="U1655" s="310"/>
      <c r="V1655" s="304"/>
      <c r="W1655" s="304"/>
      <c r="X1655" s="304"/>
      <c r="Y1655" s="304"/>
      <c r="Z1655" s="304"/>
      <c r="AA1655" s="304"/>
      <c r="AB1655" s="311"/>
      <c r="AU1655" s="312" t="s">
        <v>180</v>
      </c>
      <c r="AV1655" s="312" t="s">
        <v>86</v>
      </c>
      <c r="AW1655" s="115" t="s">
        <v>81</v>
      </c>
      <c r="AX1655" s="115" t="s">
        <v>31</v>
      </c>
      <c r="AY1655" s="115" t="s">
        <v>74</v>
      </c>
      <c r="AZ1655" s="312" t="s">
        <v>172</v>
      </c>
    </row>
    <row r="1656" spans="2:66" s="116" customFormat="1" ht="22.6" customHeight="1" x14ac:dyDescent="0.35">
      <c r="B1656" s="315"/>
      <c r="C1656" s="316"/>
      <c r="D1656" s="316"/>
      <c r="E1656" s="317" t="s">
        <v>5</v>
      </c>
      <c r="F1656" s="318" t="s">
        <v>481</v>
      </c>
      <c r="G1656" s="319"/>
      <c r="H1656" s="319"/>
      <c r="I1656" s="319"/>
      <c r="J1656" s="316"/>
      <c r="K1656" s="320">
        <v>60.305999999999997</v>
      </c>
      <c r="L1656" s="316"/>
      <c r="M1656" s="316"/>
      <c r="N1656" s="316"/>
      <c r="O1656" s="316"/>
      <c r="P1656" s="316"/>
      <c r="Q1656" s="316"/>
      <c r="S1656" s="321"/>
      <c r="U1656" s="322"/>
      <c r="V1656" s="316"/>
      <c r="W1656" s="316"/>
      <c r="X1656" s="316"/>
      <c r="Y1656" s="316"/>
      <c r="Z1656" s="316"/>
      <c r="AA1656" s="316"/>
      <c r="AB1656" s="323"/>
      <c r="AU1656" s="324" t="s">
        <v>180</v>
      </c>
      <c r="AV1656" s="324" t="s">
        <v>86</v>
      </c>
      <c r="AW1656" s="116" t="s">
        <v>86</v>
      </c>
      <c r="AX1656" s="116" t="s">
        <v>31</v>
      </c>
      <c r="AY1656" s="116" t="s">
        <v>74</v>
      </c>
      <c r="AZ1656" s="324" t="s">
        <v>172</v>
      </c>
    </row>
    <row r="1657" spans="2:66" s="116" customFormat="1" ht="22.6" customHeight="1" x14ac:dyDescent="0.35">
      <c r="B1657" s="315"/>
      <c r="C1657" s="316"/>
      <c r="D1657" s="316"/>
      <c r="E1657" s="317" t="s">
        <v>5</v>
      </c>
      <c r="F1657" s="318" t="s">
        <v>482</v>
      </c>
      <c r="G1657" s="319"/>
      <c r="H1657" s="319"/>
      <c r="I1657" s="319"/>
      <c r="J1657" s="316"/>
      <c r="K1657" s="320">
        <v>-2.4</v>
      </c>
      <c r="L1657" s="316"/>
      <c r="M1657" s="316"/>
      <c r="N1657" s="316"/>
      <c r="O1657" s="316"/>
      <c r="P1657" s="316"/>
      <c r="Q1657" s="316"/>
      <c r="S1657" s="321"/>
      <c r="U1657" s="322"/>
      <c r="V1657" s="316"/>
      <c r="W1657" s="316"/>
      <c r="X1657" s="316"/>
      <c r="Y1657" s="316"/>
      <c r="Z1657" s="316"/>
      <c r="AA1657" s="316"/>
      <c r="AB1657" s="323"/>
      <c r="AU1657" s="324" t="s">
        <v>180</v>
      </c>
      <c r="AV1657" s="324" t="s">
        <v>86</v>
      </c>
      <c r="AW1657" s="116" t="s">
        <v>86</v>
      </c>
      <c r="AX1657" s="116" t="s">
        <v>31</v>
      </c>
      <c r="AY1657" s="116" t="s">
        <v>74</v>
      </c>
      <c r="AZ1657" s="324" t="s">
        <v>172</v>
      </c>
    </row>
    <row r="1658" spans="2:66" s="116" customFormat="1" ht="22.6" customHeight="1" x14ac:dyDescent="0.35">
      <c r="B1658" s="315"/>
      <c r="C1658" s="316"/>
      <c r="D1658" s="316"/>
      <c r="E1658" s="317" t="s">
        <v>5</v>
      </c>
      <c r="F1658" s="318" t="s">
        <v>483</v>
      </c>
      <c r="G1658" s="319"/>
      <c r="H1658" s="319"/>
      <c r="I1658" s="319"/>
      <c r="J1658" s="316"/>
      <c r="K1658" s="320">
        <v>-3.84</v>
      </c>
      <c r="L1658" s="316"/>
      <c r="M1658" s="316"/>
      <c r="N1658" s="316"/>
      <c r="O1658" s="316"/>
      <c r="P1658" s="316"/>
      <c r="Q1658" s="316"/>
      <c r="S1658" s="321"/>
      <c r="U1658" s="322"/>
      <c r="V1658" s="316"/>
      <c r="W1658" s="316"/>
      <c r="X1658" s="316"/>
      <c r="Y1658" s="316"/>
      <c r="Z1658" s="316"/>
      <c r="AA1658" s="316"/>
      <c r="AB1658" s="323"/>
      <c r="AU1658" s="324" t="s">
        <v>180</v>
      </c>
      <c r="AV1658" s="324" t="s">
        <v>86</v>
      </c>
      <c r="AW1658" s="116" t="s">
        <v>86</v>
      </c>
      <c r="AX1658" s="116" t="s">
        <v>31</v>
      </c>
      <c r="AY1658" s="116" t="s">
        <v>74</v>
      </c>
      <c r="AZ1658" s="324" t="s">
        <v>172</v>
      </c>
    </row>
    <row r="1659" spans="2:66" s="116" customFormat="1" ht="22.6" customHeight="1" x14ac:dyDescent="0.35">
      <c r="B1659" s="315"/>
      <c r="C1659" s="316"/>
      <c r="D1659" s="316"/>
      <c r="E1659" s="317" t="s">
        <v>5</v>
      </c>
      <c r="F1659" s="318" t="s">
        <v>484</v>
      </c>
      <c r="G1659" s="319"/>
      <c r="H1659" s="319"/>
      <c r="I1659" s="319"/>
      <c r="J1659" s="316"/>
      <c r="K1659" s="320">
        <v>-2.375</v>
      </c>
      <c r="L1659" s="316"/>
      <c r="M1659" s="316"/>
      <c r="N1659" s="316"/>
      <c r="O1659" s="316"/>
      <c r="P1659" s="316"/>
      <c r="Q1659" s="316"/>
      <c r="S1659" s="321"/>
      <c r="U1659" s="322"/>
      <c r="V1659" s="316"/>
      <c r="W1659" s="316"/>
      <c r="X1659" s="316"/>
      <c r="Y1659" s="316"/>
      <c r="Z1659" s="316"/>
      <c r="AA1659" s="316"/>
      <c r="AB1659" s="323"/>
      <c r="AU1659" s="324" t="s">
        <v>180</v>
      </c>
      <c r="AV1659" s="324" t="s">
        <v>86</v>
      </c>
      <c r="AW1659" s="116" t="s">
        <v>86</v>
      </c>
      <c r="AX1659" s="116" t="s">
        <v>31</v>
      </c>
      <c r="AY1659" s="116" t="s">
        <v>74</v>
      </c>
      <c r="AZ1659" s="324" t="s">
        <v>172</v>
      </c>
    </row>
    <row r="1660" spans="2:66" s="117" customFormat="1" ht="22.6" customHeight="1" x14ac:dyDescent="0.35">
      <c r="B1660" s="325"/>
      <c r="C1660" s="326"/>
      <c r="D1660" s="326"/>
      <c r="E1660" s="327" t="s">
        <v>5</v>
      </c>
      <c r="F1660" s="328" t="s">
        <v>189</v>
      </c>
      <c r="G1660" s="329"/>
      <c r="H1660" s="329"/>
      <c r="I1660" s="329"/>
      <c r="J1660" s="326"/>
      <c r="K1660" s="330">
        <v>51.691000000000003</v>
      </c>
      <c r="L1660" s="326"/>
      <c r="M1660" s="326"/>
      <c r="N1660" s="326"/>
      <c r="O1660" s="326"/>
      <c r="P1660" s="326"/>
      <c r="Q1660" s="326"/>
      <c r="S1660" s="331"/>
      <c r="U1660" s="332"/>
      <c r="V1660" s="326"/>
      <c r="W1660" s="326"/>
      <c r="X1660" s="326"/>
      <c r="Y1660" s="326"/>
      <c r="Z1660" s="326"/>
      <c r="AA1660" s="326"/>
      <c r="AB1660" s="333"/>
      <c r="AU1660" s="334" t="s">
        <v>180</v>
      </c>
      <c r="AV1660" s="334" t="s">
        <v>86</v>
      </c>
      <c r="AW1660" s="117" t="s">
        <v>177</v>
      </c>
      <c r="AX1660" s="117" t="s">
        <v>31</v>
      </c>
      <c r="AY1660" s="117" t="s">
        <v>81</v>
      </c>
      <c r="AZ1660" s="334" t="s">
        <v>172</v>
      </c>
    </row>
    <row r="1661" spans="2:66" s="112" customFormat="1" ht="31.6" customHeight="1" x14ac:dyDescent="0.35">
      <c r="B1661" s="187"/>
      <c r="C1661" s="288" t="s">
        <v>1584</v>
      </c>
      <c r="D1661" s="288" t="s">
        <v>173</v>
      </c>
      <c r="E1661" s="289" t="s">
        <v>1585</v>
      </c>
      <c r="F1661" s="290" t="s">
        <v>1586</v>
      </c>
      <c r="G1661" s="290"/>
      <c r="H1661" s="290"/>
      <c r="I1661" s="290"/>
      <c r="J1661" s="291" t="s">
        <v>176</v>
      </c>
      <c r="K1661" s="292">
        <v>51.691000000000003</v>
      </c>
      <c r="L1661" s="293"/>
      <c r="M1661" s="293"/>
      <c r="N1661" s="294">
        <f>ROUND(L1661*K1661,2)</f>
        <v>0</v>
      </c>
      <c r="O1661" s="294"/>
      <c r="P1661" s="294"/>
      <c r="Q1661" s="294"/>
      <c r="R1661" s="114" t="s">
        <v>2286</v>
      </c>
      <c r="S1661" s="192"/>
      <c r="U1661" s="295" t="s">
        <v>5</v>
      </c>
      <c r="V1661" s="300" t="s">
        <v>39</v>
      </c>
      <c r="W1661" s="301">
        <v>8.6999999999999994E-2</v>
      </c>
      <c r="X1661" s="301">
        <f>W1661*K1661</f>
        <v>4.4971170000000003</v>
      </c>
      <c r="Y1661" s="301">
        <v>0</v>
      </c>
      <c r="Z1661" s="301">
        <f>Y1661*K1661</f>
        <v>0</v>
      </c>
      <c r="AA1661" s="301">
        <v>8.0000000000000002E-3</v>
      </c>
      <c r="AB1661" s="302">
        <f>AA1661*K1661</f>
        <v>0.41352800000000001</v>
      </c>
      <c r="AS1661" s="172" t="s">
        <v>273</v>
      </c>
      <c r="AU1661" s="172" t="s">
        <v>173</v>
      </c>
      <c r="AV1661" s="172" t="s">
        <v>86</v>
      </c>
      <c r="AZ1661" s="172" t="s">
        <v>172</v>
      </c>
      <c r="BF1661" s="299">
        <f>IF(V1661="základní",N1661,0)</f>
        <v>0</v>
      </c>
      <c r="BG1661" s="299">
        <f>IF(V1661="snížená",N1661,0)</f>
        <v>0</v>
      </c>
      <c r="BH1661" s="299">
        <f>IF(V1661="zákl. přenesená",N1661,0)</f>
        <v>0</v>
      </c>
      <c r="BI1661" s="299">
        <f>IF(V1661="sníž. přenesená",N1661,0)</f>
        <v>0</v>
      </c>
      <c r="BJ1661" s="299">
        <f>IF(V1661="nulová",N1661,0)</f>
        <v>0</v>
      </c>
      <c r="BK1661" s="172" t="s">
        <v>81</v>
      </c>
      <c r="BL1661" s="299">
        <f>ROUND(L1661*K1661,2)</f>
        <v>0</v>
      </c>
      <c r="BM1661" s="172" t="s">
        <v>273</v>
      </c>
      <c r="BN1661" s="172" t="s">
        <v>1587</v>
      </c>
    </row>
    <row r="1662" spans="2:66" s="116" customFormat="1" ht="22.6" customHeight="1" x14ac:dyDescent="0.35">
      <c r="B1662" s="315"/>
      <c r="C1662" s="316"/>
      <c r="D1662" s="316"/>
      <c r="E1662" s="317" t="s">
        <v>5</v>
      </c>
      <c r="F1662" s="335" t="s">
        <v>1588</v>
      </c>
      <c r="G1662" s="336"/>
      <c r="H1662" s="336"/>
      <c r="I1662" s="336"/>
      <c r="J1662" s="316"/>
      <c r="K1662" s="320">
        <v>51.691000000000003</v>
      </c>
      <c r="L1662" s="316"/>
      <c r="M1662" s="316"/>
      <c r="N1662" s="316"/>
      <c r="O1662" s="316"/>
      <c r="P1662" s="316"/>
      <c r="Q1662" s="316"/>
      <c r="S1662" s="321"/>
      <c r="U1662" s="322"/>
      <c r="V1662" s="316"/>
      <c r="W1662" s="316"/>
      <c r="X1662" s="316"/>
      <c r="Y1662" s="316"/>
      <c r="Z1662" s="316"/>
      <c r="AA1662" s="316"/>
      <c r="AB1662" s="323"/>
      <c r="AU1662" s="324" t="s">
        <v>180</v>
      </c>
      <c r="AV1662" s="324" t="s">
        <v>86</v>
      </c>
      <c r="AW1662" s="116" t="s">
        <v>86</v>
      </c>
      <c r="AX1662" s="116" t="s">
        <v>31</v>
      </c>
      <c r="AY1662" s="116" t="s">
        <v>81</v>
      </c>
      <c r="AZ1662" s="324" t="s">
        <v>172</v>
      </c>
    </row>
    <row r="1663" spans="2:66" s="112" customFormat="1" ht="22.6" customHeight="1" x14ac:dyDescent="0.35">
      <c r="B1663" s="187"/>
      <c r="C1663" s="288" t="s">
        <v>1589</v>
      </c>
      <c r="D1663" s="288" t="s">
        <v>173</v>
      </c>
      <c r="E1663" s="289" t="s">
        <v>1590</v>
      </c>
      <c r="F1663" s="290" t="s">
        <v>1591</v>
      </c>
      <c r="G1663" s="290"/>
      <c r="H1663" s="290"/>
      <c r="I1663" s="290"/>
      <c r="J1663" s="291" t="s">
        <v>176</v>
      </c>
      <c r="K1663" s="292">
        <v>6.84</v>
      </c>
      <c r="L1663" s="293"/>
      <c r="M1663" s="293"/>
      <c r="N1663" s="294">
        <f>ROUND(L1663*K1663,2)</f>
        <v>0</v>
      </c>
      <c r="O1663" s="294"/>
      <c r="P1663" s="294"/>
      <c r="Q1663" s="294"/>
      <c r="R1663" s="114" t="s">
        <v>5</v>
      </c>
      <c r="S1663" s="192"/>
      <c r="U1663" s="295" t="s">
        <v>5</v>
      </c>
      <c r="V1663" s="300" t="s">
        <v>39</v>
      </c>
      <c r="W1663" s="301">
        <v>0.25600000000000001</v>
      </c>
      <c r="X1663" s="301">
        <f>W1663*K1663</f>
        <v>1.7510399999999999</v>
      </c>
      <c r="Y1663" s="301">
        <v>0</v>
      </c>
      <c r="Z1663" s="301">
        <f>Y1663*K1663</f>
        <v>0</v>
      </c>
      <c r="AA1663" s="301">
        <v>2.4649999999999998E-2</v>
      </c>
      <c r="AB1663" s="302">
        <f>AA1663*K1663</f>
        <v>0.16860599999999998</v>
      </c>
      <c r="AS1663" s="172" t="s">
        <v>273</v>
      </c>
      <c r="AU1663" s="172" t="s">
        <v>173</v>
      </c>
      <c r="AV1663" s="172" t="s">
        <v>86</v>
      </c>
      <c r="AZ1663" s="172" t="s">
        <v>172</v>
      </c>
      <c r="BF1663" s="299">
        <f>IF(V1663="základní",N1663,0)</f>
        <v>0</v>
      </c>
      <c r="BG1663" s="299">
        <f>IF(V1663="snížená",N1663,0)</f>
        <v>0</v>
      </c>
      <c r="BH1663" s="299">
        <f>IF(V1663="zákl. přenesená",N1663,0)</f>
        <v>0</v>
      </c>
      <c r="BI1663" s="299">
        <f>IF(V1663="sníž. přenesená",N1663,0)</f>
        <v>0</v>
      </c>
      <c r="BJ1663" s="299">
        <f>IF(V1663="nulová",N1663,0)</f>
        <v>0</v>
      </c>
      <c r="BK1663" s="172" t="s">
        <v>81</v>
      </c>
      <c r="BL1663" s="299">
        <f>ROUND(L1663*K1663,2)</f>
        <v>0</v>
      </c>
      <c r="BM1663" s="172" t="s">
        <v>273</v>
      </c>
      <c r="BN1663" s="172" t="s">
        <v>1592</v>
      </c>
    </row>
    <row r="1664" spans="2:66" s="115" customFormat="1" ht="22.6" customHeight="1" x14ac:dyDescent="0.35">
      <c r="B1664" s="303"/>
      <c r="C1664" s="304"/>
      <c r="D1664" s="304"/>
      <c r="E1664" s="305" t="s">
        <v>5</v>
      </c>
      <c r="F1664" s="306" t="s">
        <v>1583</v>
      </c>
      <c r="G1664" s="307"/>
      <c r="H1664" s="307"/>
      <c r="I1664" s="307"/>
      <c r="J1664" s="304"/>
      <c r="K1664" s="308" t="s">
        <v>5</v>
      </c>
      <c r="L1664" s="304"/>
      <c r="M1664" s="304"/>
      <c r="N1664" s="304"/>
      <c r="O1664" s="304"/>
      <c r="P1664" s="304"/>
      <c r="Q1664" s="304"/>
      <c r="S1664" s="309"/>
      <c r="U1664" s="310"/>
      <c r="V1664" s="304"/>
      <c r="W1664" s="304"/>
      <c r="X1664" s="304"/>
      <c r="Y1664" s="304"/>
      <c r="Z1664" s="304"/>
      <c r="AA1664" s="304"/>
      <c r="AB1664" s="311"/>
      <c r="AU1664" s="312" t="s">
        <v>180</v>
      </c>
      <c r="AV1664" s="312" t="s">
        <v>86</v>
      </c>
      <c r="AW1664" s="115" t="s">
        <v>81</v>
      </c>
      <c r="AX1664" s="115" t="s">
        <v>31</v>
      </c>
      <c r="AY1664" s="115" t="s">
        <v>74</v>
      </c>
      <c r="AZ1664" s="312" t="s">
        <v>172</v>
      </c>
    </row>
    <row r="1665" spans="2:66" s="116" customFormat="1" ht="22.6" customHeight="1" x14ac:dyDescent="0.35">
      <c r="B1665" s="315"/>
      <c r="C1665" s="316"/>
      <c r="D1665" s="316"/>
      <c r="E1665" s="317" t="s">
        <v>5</v>
      </c>
      <c r="F1665" s="318" t="s">
        <v>1593</v>
      </c>
      <c r="G1665" s="319"/>
      <c r="H1665" s="319"/>
      <c r="I1665" s="319"/>
      <c r="J1665" s="316"/>
      <c r="K1665" s="320">
        <v>6.84</v>
      </c>
      <c r="L1665" s="316"/>
      <c r="M1665" s="316"/>
      <c r="N1665" s="316"/>
      <c r="O1665" s="316"/>
      <c r="P1665" s="316"/>
      <c r="Q1665" s="316"/>
      <c r="S1665" s="321"/>
      <c r="U1665" s="322"/>
      <c r="V1665" s="316"/>
      <c r="W1665" s="316"/>
      <c r="X1665" s="316"/>
      <c r="Y1665" s="316"/>
      <c r="Z1665" s="316"/>
      <c r="AA1665" s="316"/>
      <c r="AB1665" s="323"/>
      <c r="AU1665" s="324" t="s">
        <v>180</v>
      </c>
      <c r="AV1665" s="324" t="s">
        <v>86</v>
      </c>
      <c r="AW1665" s="116" t="s">
        <v>86</v>
      </c>
      <c r="AX1665" s="116" t="s">
        <v>31</v>
      </c>
      <c r="AY1665" s="116" t="s">
        <v>81</v>
      </c>
      <c r="AZ1665" s="324" t="s">
        <v>172</v>
      </c>
    </row>
    <row r="1666" spans="2:66" s="112" customFormat="1" ht="31.6" customHeight="1" x14ac:dyDescent="0.35">
      <c r="B1666" s="187"/>
      <c r="C1666" s="288" t="s">
        <v>1594</v>
      </c>
      <c r="D1666" s="288" t="s">
        <v>173</v>
      </c>
      <c r="E1666" s="289" t="s">
        <v>1595</v>
      </c>
      <c r="F1666" s="290" t="s">
        <v>1596</v>
      </c>
      <c r="G1666" s="290"/>
      <c r="H1666" s="290"/>
      <c r="I1666" s="290"/>
      <c r="J1666" s="291" t="s">
        <v>176</v>
      </c>
      <c r="K1666" s="292">
        <v>6.84</v>
      </c>
      <c r="L1666" s="293"/>
      <c r="M1666" s="293"/>
      <c r="N1666" s="294">
        <f>ROUND(L1666*K1666,2)</f>
        <v>0</v>
      </c>
      <c r="O1666" s="294"/>
      <c r="P1666" s="294"/>
      <c r="Q1666" s="294"/>
      <c r="R1666" s="114" t="s">
        <v>2286</v>
      </c>
      <c r="S1666" s="192"/>
      <c r="U1666" s="295" t="s">
        <v>5</v>
      </c>
      <c r="V1666" s="300" t="s">
        <v>39</v>
      </c>
      <c r="W1666" s="301">
        <v>9.4E-2</v>
      </c>
      <c r="X1666" s="301">
        <f>W1666*K1666</f>
        <v>0.64295999999999998</v>
      </c>
      <c r="Y1666" s="301">
        <v>0</v>
      </c>
      <c r="Z1666" s="301">
        <f>Y1666*K1666</f>
        <v>0</v>
      </c>
      <c r="AA1666" s="301">
        <v>8.0000000000000002E-3</v>
      </c>
      <c r="AB1666" s="302">
        <f>AA1666*K1666</f>
        <v>5.4719999999999998E-2</v>
      </c>
      <c r="AS1666" s="172" t="s">
        <v>273</v>
      </c>
      <c r="AU1666" s="172" t="s">
        <v>173</v>
      </c>
      <c r="AV1666" s="172" t="s">
        <v>86</v>
      </c>
      <c r="AZ1666" s="172" t="s">
        <v>172</v>
      </c>
      <c r="BF1666" s="299">
        <f>IF(V1666="základní",N1666,0)</f>
        <v>0</v>
      </c>
      <c r="BG1666" s="299">
        <f>IF(V1666="snížená",N1666,0)</f>
        <v>0</v>
      </c>
      <c r="BH1666" s="299">
        <f>IF(V1666="zákl. přenesená",N1666,0)</f>
        <v>0</v>
      </c>
      <c r="BI1666" s="299">
        <f>IF(V1666="sníž. přenesená",N1666,0)</f>
        <v>0</v>
      </c>
      <c r="BJ1666" s="299">
        <f>IF(V1666="nulová",N1666,0)</f>
        <v>0</v>
      </c>
      <c r="BK1666" s="172" t="s">
        <v>81</v>
      </c>
      <c r="BL1666" s="299">
        <f>ROUND(L1666*K1666,2)</f>
        <v>0</v>
      </c>
      <c r="BM1666" s="172" t="s">
        <v>273</v>
      </c>
      <c r="BN1666" s="172" t="s">
        <v>1597</v>
      </c>
    </row>
    <row r="1667" spans="2:66" s="112" customFormat="1" ht="31.6" customHeight="1" x14ac:dyDescent="0.35">
      <c r="B1667" s="187"/>
      <c r="C1667" s="288" t="s">
        <v>1598</v>
      </c>
      <c r="D1667" s="288" t="s">
        <v>173</v>
      </c>
      <c r="E1667" s="289" t="s">
        <v>1599</v>
      </c>
      <c r="F1667" s="290" t="s">
        <v>1600</v>
      </c>
      <c r="G1667" s="290"/>
      <c r="H1667" s="290"/>
      <c r="I1667" s="290"/>
      <c r="J1667" s="291" t="s">
        <v>295</v>
      </c>
      <c r="K1667" s="292">
        <v>1</v>
      </c>
      <c r="L1667" s="293"/>
      <c r="M1667" s="293"/>
      <c r="N1667" s="294">
        <f>ROUND(L1667*K1667,2)</f>
        <v>0</v>
      </c>
      <c r="O1667" s="294"/>
      <c r="P1667" s="294"/>
      <c r="Q1667" s="294"/>
      <c r="R1667" s="114" t="s">
        <v>2286</v>
      </c>
      <c r="S1667" s="192"/>
      <c r="U1667" s="295" t="s">
        <v>5</v>
      </c>
      <c r="V1667" s="300" t="s">
        <v>39</v>
      </c>
      <c r="W1667" s="301">
        <v>0.12</v>
      </c>
      <c r="X1667" s="301">
        <f>W1667*K1667</f>
        <v>0.12</v>
      </c>
      <c r="Y1667" s="301">
        <v>0</v>
      </c>
      <c r="Z1667" s="301">
        <f>Y1667*K1667</f>
        <v>0</v>
      </c>
      <c r="AA1667" s="301">
        <v>5.0000000000000001E-3</v>
      </c>
      <c r="AB1667" s="302">
        <f>AA1667*K1667</f>
        <v>5.0000000000000001E-3</v>
      </c>
      <c r="AS1667" s="172" t="s">
        <v>273</v>
      </c>
      <c r="AU1667" s="172" t="s">
        <v>173</v>
      </c>
      <c r="AV1667" s="172" t="s">
        <v>86</v>
      </c>
      <c r="AZ1667" s="172" t="s">
        <v>172</v>
      </c>
      <c r="BF1667" s="299">
        <f>IF(V1667="základní",N1667,0)</f>
        <v>0</v>
      </c>
      <c r="BG1667" s="299">
        <f>IF(V1667="snížená",N1667,0)</f>
        <v>0</v>
      </c>
      <c r="BH1667" s="299">
        <f>IF(V1667="zákl. přenesená",N1667,0)</f>
        <v>0</v>
      </c>
      <c r="BI1667" s="299">
        <f>IF(V1667="sníž. přenesená",N1667,0)</f>
        <v>0</v>
      </c>
      <c r="BJ1667" s="299">
        <f>IF(V1667="nulová",N1667,0)</f>
        <v>0</v>
      </c>
      <c r="BK1667" s="172" t="s">
        <v>81</v>
      </c>
      <c r="BL1667" s="299">
        <f>ROUND(L1667*K1667,2)</f>
        <v>0</v>
      </c>
      <c r="BM1667" s="172" t="s">
        <v>273</v>
      </c>
      <c r="BN1667" s="172" t="s">
        <v>1601</v>
      </c>
    </row>
    <row r="1668" spans="2:66" s="115" customFormat="1" ht="22.6" customHeight="1" x14ac:dyDescent="0.35">
      <c r="B1668" s="303"/>
      <c r="C1668" s="304"/>
      <c r="D1668" s="304"/>
      <c r="E1668" s="305" t="s">
        <v>5</v>
      </c>
      <c r="F1668" s="306" t="s">
        <v>307</v>
      </c>
      <c r="G1668" s="307"/>
      <c r="H1668" s="307"/>
      <c r="I1668" s="307"/>
      <c r="J1668" s="304"/>
      <c r="K1668" s="308" t="s">
        <v>5</v>
      </c>
      <c r="L1668" s="304"/>
      <c r="M1668" s="304"/>
      <c r="N1668" s="304"/>
      <c r="O1668" s="304"/>
      <c r="P1668" s="304"/>
      <c r="Q1668" s="304"/>
      <c r="S1668" s="309"/>
      <c r="U1668" s="310"/>
      <c r="V1668" s="304"/>
      <c r="W1668" s="304"/>
      <c r="X1668" s="304"/>
      <c r="Y1668" s="304"/>
      <c r="Z1668" s="304"/>
      <c r="AA1668" s="304"/>
      <c r="AB1668" s="311"/>
      <c r="AU1668" s="312" t="s">
        <v>180</v>
      </c>
      <c r="AV1668" s="312" t="s">
        <v>86</v>
      </c>
      <c r="AW1668" s="115" t="s">
        <v>81</v>
      </c>
      <c r="AX1668" s="115" t="s">
        <v>31</v>
      </c>
      <c r="AY1668" s="115" t="s">
        <v>74</v>
      </c>
      <c r="AZ1668" s="312" t="s">
        <v>172</v>
      </c>
    </row>
    <row r="1669" spans="2:66" s="115" customFormat="1" ht="22.6" customHeight="1" x14ac:dyDescent="0.35">
      <c r="B1669" s="303"/>
      <c r="C1669" s="304"/>
      <c r="D1669" s="304"/>
      <c r="E1669" s="305" t="s">
        <v>5</v>
      </c>
      <c r="F1669" s="313" t="s">
        <v>599</v>
      </c>
      <c r="G1669" s="314"/>
      <c r="H1669" s="314"/>
      <c r="I1669" s="314"/>
      <c r="J1669" s="304"/>
      <c r="K1669" s="308" t="s">
        <v>5</v>
      </c>
      <c r="L1669" s="304"/>
      <c r="M1669" s="304"/>
      <c r="N1669" s="304"/>
      <c r="O1669" s="304"/>
      <c r="P1669" s="304"/>
      <c r="Q1669" s="304"/>
      <c r="S1669" s="309"/>
      <c r="U1669" s="310"/>
      <c r="V1669" s="304"/>
      <c r="W1669" s="304"/>
      <c r="X1669" s="304"/>
      <c r="Y1669" s="304"/>
      <c r="Z1669" s="304"/>
      <c r="AA1669" s="304"/>
      <c r="AB1669" s="311"/>
      <c r="AU1669" s="312" t="s">
        <v>180</v>
      </c>
      <c r="AV1669" s="312" t="s">
        <v>86</v>
      </c>
      <c r="AW1669" s="115" t="s">
        <v>81</v>
      </c>
      <c r="AX1669" s="115" t="s">
        <v>31</v>
      </c>
      <c r="AY1669" s="115" t="s">
        <v>74</v>
      </c>
      <c r="AZ1669" s="312" t="s">
        <v>172</v>
      </c>
    </row>
    <row r="1670" spans="2:66" s="116" customFormat="1" ht="22.6" customHeight="1" x14ac:dyDescent="0.35">
      <c r="B1670" s="315"/>
      <c r="C1670" s="316"/>
      <c r="D1670" s="316"/>
      <c r="E1670" s="317" t="s">
        <v>5</v>
      </c>
      <c r="F1670" s="318" t="s">
        <v>1602</v>
      </c>
      <c r="G1670" s="319"/>
      <c r="H1670" s="319"/>
      <c r="I1670" s="319"/>
      <c r="J1670" s="316"/>
      <c r="K1670" s="320">
        <v>1</v>
      </c>
      <c r="L1670" s="316"/>
      <c r="M1670" s="316"/>
      <c r="N1670" s="316"/>
      <c r="O1670" s="316"/>
      <c r="P1670" s="316"/>
      <c r="Q1670" s="316"/>
      <c r="S1670" s="321"/>
      <c r="U1670" s="322"/>
      <c r="V1670" s="316"/>
      <c r="W1670" s="316"/>
      <c r="X1670" s="316"/>
      <c r="Y1670" s="316"/>
      <c r="Z1670" s="316"/>
      <c r="AA1670" s="316"/>
      <c r="AB1670" s="323"/>
      <c r="AU1670" s="324" t="s">
        <v>180</v>
      </c>
      <c r="AV1670" s="324" t="s">
        <v>86</v>
      </c>
      <c r="AW1670" s="116" t="s">
        <v>86</v>
      </c>
      <c r="AX1670" s="116" t="s">
        <v>31</v>
      </c>
      <c r="AY1670" s="116" t="s">
        <v>81</v>
      </c>
      <c r="AZ1670" s="324" t="s">
        <v>172</v>
      </c>
    </row>
    <row r="1671" spans="2:66" s="112" customFormat="1" ht="31.6" customHeight="1" x14ac:dyDescent="0.35">
      <c r="B1671" s="187"/>
      <c r="C1671" s="288" t="s">
        <v>1603</v>
      </c>
      <c r="D1671" s="288" t="s">
        <v>173</v>
      </c>
      <c r="E1671" s="289" t="s">
        <v>1604</v>
      </c>
      <c r="F1671" s="290" t="s">
        <v>1605</v>
      </c>
      <c r="G1671" s="290"/>
      <c r="H1671" s="290"/>
      <c r="I1671" s="290"/>
      <c r="J1671" s="291" t="s">
        <v>295</v>
      </c>
      <c r="K1671" s="292">
        <v>1</v>
      </c>
      <c r="L1671" s="293"/>
      <c r="M1671" s="293"/>
      <c r="N1671" s="294">
        <f>ROUND(L1671*K1671,2)</f>
        <v>0</v>
      </c>
      <c r="O1671" s="294"/>
      <c r="P1671" s="294"/>
      <c r="Q1671" s="294"/>
      <c r="R1671" s="114" t="s">
        <v>5</v>
      </c>
      <c r="S1671" s="192"/>
      <c r="U1671" s="295" t="s">
        <v>5</v>
      </c>
      <c r="V1671" s="300" t="s">
        <v>39</v>
      </c>
      <c r="W1671" s="301">
        <v>1.492</v>
      </c>
      <c r="X1671" s="301">
        <f>W1671*K1671</f>
        <v>1.492</v>
      </c>
      <c r="Y1671" s="301">
        <v>2.5000000000000001E-4</v>
      </c>
      <c r="Z1671" s="301">
        <f>Y1671*K1671</f>
        <v>2.5000000000000001E-4</v>
      </c>
      <c r="AA1671" s="301">
        <v>0</v>
      </c>
      <c r="AB1671" s="302">
        <f>AA1671*K1671</f>
        <v>0</v>
      </c>
      <c r="AS1671" s="172" t="s">
        <v>273</v>
      </c>
      <c r="AU1671" s="172" t="s">
        <v>173</v>
      </c>
      <c r="AV1671" s="172" t="s">
        <v>86</v>
      </c>
      <c r="AZ1671" s="172" t="s">
        <v>172</v>
      </c>
      <c r="BF1671" s="299">
        <f>IF(V1671="základní",N1671,0)</f>
        <v>0</v>
      </c>
      <c r="BG1671" s="299">
        <f>IF(V1671="snížená",N1671,0)</f>
        <v>0</v>
      </c>
      <c r="BH1671" s="299">
        <f>IF(V1671="zákl. přenesená",N1671,0)</f>
        <v>0</v>
      </c>
      <c r="BI1671" s="299">
        <f>IF(V1671="sníž. přenesená",N1671,0)</f>
        <v>0</v>
      </c>
      <c r="BJ1671" s="299">
        <f>IF(V1671="nulová",N1671,0)</f>
        <v>0</v>
      </c>
      <c r="BK1671" s="172" t="s">
        <v>81</v>
      </c>
      <c r="BL1671" s="299">
        <f>ROUND(L1671*K1671,2)</f>
        <v>0</v>
      </c>
      <c r="BM1671" s="172" t="s">
        <v>273</v>
      </c>
      <c r="BN1671" s="172" t="s">
        <v>1606</v>
      </c>
    </row>
    <row r="1672" spans="2:66" s="115" customFormat="1" ht="22.6" customHeight="1" x14ac:dyDescent="0.35">
      <c r="B1672" s="303"/>
      <c r="C1672" s="304"/>
      <c r="D1672" s="304"/>
      <c r="E1672" s="305" t="s">
        <v>5</v>
      </c>
      <c r="F1672" s="306" t="s">
        <v>1607</v>
      </c>
      <c r="G1672" s="307"/>
      <c r="H1672" s="307"/>
      <c r="I1672" s="307"/>
      <c r="J1672" s="304"/>
      <c r="K1672" s="308" t="s">
        <v>5</v>
      </c>
      <c r="L1672" s="304"/>
      <c r="M1672" s="304"/>
      <c r="N1672" s="304"/>
      <c r="O1672" s="304"/>
      <c r="P1672" s="304"/>
      <c r="Q1672" s="304"/>
      <c r="S1672" s="309"/>
      <c r="U1672" s="310"/>
      <c r="V1672" s="304"/>
      <c r="W1672" s="304"/>
      <c r="X1672" s="304"/>
      <c r="Y1672" s="304"/>
      <c r="Z1672" s="304"/>
      <c r="AA1672" s="304"/>
      <c r="AB1672" s="311"/>
      <c r="AU1672" s="312" t="s">
        <v>180</v>
      </c>
      <c r="AV1672" s="312" t="s">
        <v>86</v>
      </c>
      <c r="AW1672" s="115" t="s">
        <v>81</v>
      </c>
      <c r="AX1672" s="115" t="s">
        <v>31</v>
      </c>
      <c r="AY1672" s="115" t="s">
        <v>74</v>
      </c>
      <c r="AZ1672" s="312" t="s">
        <v>172</v>
      </c>
    </row>
    <row r="1673" spans="2:66" s="115" customFormat="1" ht="22.6" customHeight="1" x14ac:dyDescent="0.35">
      <c r="B1673" s="303"/>
      <c r="C1673" s="304"/>
      <c r="D1673" s="304"/>
      <c r="E1673" s="305" t="s">
        <v>5</v>
      </c>
      <c r="F1673" s="313" t="s">
        <v>1608</v>
      </c>
      <c r="G1673" s="314"/>
      <c r="H1673" s="314"/>
      <c r="I1673" s="314"/>
      <c r="J1673" s="304"/>
      <c r="K1673" s="308" t="s">
        <v>5</v>
      </c>
      <c r="L1673" s="304"/>
      <c r="M1673" s="304"/>
      <c r="N1673" s="304"/>
      <c r="O1673" s="304"/>
      <c r="P1673" s="304"/>
      <c r="Q1673" s="304"/>
      <c r="S1673" s="309"/>
      <c r="U1673" s="310"/>
      <c r="V1673" s="304"/>
      <c r="W1673" s="304"/>
      <c r="X1673" s="304"/>
      <c r="Y1673" s="304"/>
      <c r="Z1673" s="304"/>
      <c r="AA1673" s="304"/>
      <c r="AB1673" s="311"/>
      <c r="AU1673" s="312" t="s">
        <v>180</v>
      </c>
      <c r="AV1673" s="312" t="s">
        <v>86</v>
      </c>
      <c r="AW1673" s="115" t="s">
        <v>81</v>
      </c>
      <c r="AX1673" s="115" t="s">
        <v>31</v>
      </c>
      <c r="AY1673" s="115" t="s">
        <v>74</v>
      </c>
      <c r="AZ1673" s="312" t="s">
        <v>172</v>
      </c>
    </row>
    <row r="1674" spans="2:66" s="115" customFormat="1" ht="22.6" customHeight="1" x14ac:dyDescent="0.35">
      <c r="B1674" s="303"/>
      <c r="C1674" s="304"/>
      <c r="D1674" s="304"/>
      <c r="E1674" s="305" t="s">
        <v>5</v>
      </c>
      <c r="F1674" s="313" t="s">
        <v>1609</v>
      </c>
      <c r="G1674" s="314"/>
      <c r="H1674" s="314"/>
      <c r="I1674" s="314"/>
      <c r="J1674" s="304"/>
      <c r="K1674" s="308" t="s">
        <v>5</v>
      </c>
      <c r="L1674" s="304"/>
      <c r="M1674" s="304"/>
      <c r="N1674" s="304"/>
      <c r="O1674" s="304"/>
      <c r="P1674" s="304"/>
      <c r="Q1674" s="304"/>
      <c r="S1674" s="309"/>
      <c r="U1674" s="310"/>
      <c r="V1674" s="304"/>
      <c r="W1674" s="304"/>
      <c r="X1674" s="304"/>
      <c r="Y1674" s="304"/>
      <c r="Z1674" s="304"/>
      <c r="AA1674" s="304"/>
      <c r="AB1674" s="311"/>
      <c r="AU1674" s="312" t="s">
        <v>180</v>
      </c>
      <c r="AV1674" s="312" t="s">
        <v>86</v>
      </c>
      <c r="AW1674" s="115" t="s">
        <v>81</v>
      </c>
      <c r="AX1674" s="115" t="s">
        <v>31</v>
      </c>
      <c r="AY1674" s="115" t="s">
        <v>74</v>
      </c>
      <c r="AZ1674" s="312" t="s">
        <v>172</v>
      </c>
    </row>
    <row r="1675" spans="2:66" s="115" customFormat="1" ht="22.6" customHeight="1" x14ac:dyDescent="0.35">
      <c r="B1675" s="303"/>
      <c r="C1675" s="304"/>
      <c r="D1675" s="304"/>
      <c r="E1675" s="305" t="s">
        <v>5</v>
      </c>
      <c r="F1675" s="313" t="s">
        <v>366</v>
      </c>
      <c r="G1675" s="314"/>
      <c r="H1675" s="314"/>
      <c r="I1675" s="314"/>
      <c r="J1675" s="304"/>
      <c r="K1675" s="308" t="s">
        <v>5</v>
      </c>
      <c r="L1675" s="304"/>
      <c r="M1675" s="304"/>
      <c r="N1675" s="304"/>
      <c r="O1675" s="304"/>
      <c r="P1675" s="304"/>
      <c r="Q1675" s="304"/>
      <c r="S1675" s="309"/>
      <c r="U1675" s="310"/>
      <c r="V1675" s="304"/>
      <c r="W1675" s="304"/>
      <c r="X1675" s="304"/>
      <c r="Y1675" s="304"/>
      <c r="Z1675" s="304"/>
      <c r="AA1675" s="304"/>
      <c r="AB1675" s="311"/>
      <c r="AU1675" s="312" t="s">
        <v>180</v>
      </c>
      <c r="AV1675" s="312" t="s">
        <v>86</v>
      </c>
      <c r="AW1675" s="115" t="s">
        <v>81</v>
      </c>
      <c r="AX1675" s="115" t="s">
        <v>31</v>
      </c>
      <c r="AY1675" s="115" t="s">
        <v>74</v>
      </c>
      <c r="AZ1675" s="312" t="s">
        <v>172</v>
      </c>
    </row>
    <row r="1676" spans="2:66" s="116" customFormat="1" ht="22.6" customHeight="1" x14ac:dyDescent="0.35">
      <c r="B1676" s="315"/>
      <c r="C1676" s="316"/>
      <c r="D1676" s="316"/>
      <c r="E1676" s="317" t="s">
        <v>5</v>
      </c>
      <c r="F1676" s="318" t="s">
        <v>81</v>
      </c>
      <c r="G1676" s="319"/>
      <c r="H1676" s="319"/>
      <c r="I1676" s="319"/>
      <c r="J1676" s="316"/>
      <c r="K1676" s="320">
        <v>1</v>
      </c>
      <c r="L1676" s="316"/>
      <c r="M1676" s="316"/>
      <c r="N1676" s="316"/>
      <c r="O1676" s="316"/>
      <c r="P1676" s="316"/>
      <c r="Q1676" s="316"/>
      <c r="S1676" s="321"/>
      <c r="U1676" s="322"/>
      <c r="V1676" s="316"/>
      <c r="W1676" s="316"/>
      <c r="X1676" s="316"/>
      <c r="Y1676" s="316"/>
      <c r="Z1676" s="316"/>
      <c r="AA1676" s="316"/>
      <c r="AB1676" s="323"/>
      <c r="AU1676" s="324" t="s">
        <v>180</v>
      </c>
      <c r="AV1676" s="324" t="s">
        <v>86</v>
      </c>
      <c r="AW1676" s="116" t="s">
        <v>86</v>
      </c>
      <c r="AX1676" s="116" t="s">
        <v>31</v>
      </c>
      <c r="AY1676" s="116" t="s">
        <v>81</v>
      </c>
      <c r="AZ1676" s="324" t="s">
        <v>172</v>
      </c>
    </row>
    <row r="1677" spans="2:66" s="113" customFormat="1" ht="29.8" customHeight="1" x14ac:dyDescent="0.35">
      <c r="B1677" s="274"/>
      <c r="C1677" s="275"/>
      <c r="D1677" s="285" t="s">
        <v>149</v>
      </c>
      <c r="E1677" s="285"/>
      <c r="F1677" s="285"/>
      <c r="G1677" s="285"/>
      <c r="H1677" s="285"/>
      <c r="I1677" s="285"/>
      <c r="J1677" s="285"/>
      <c r="K1677" s="285"/>
      <c r="L1677" s="285"/>
      <c r="M1677" s="285"/>
      <c r="N1677" s="286">
        <f>BL1677</f>
        <v>0</v>
      </c>
      <c r="O1677" s="287"/>
      <c r="P1677" s="287"/>
      <c r="Q1677" s="287"/>
      <c r="S1677" s="278"/>
      <c r="U1677" s="279"/>
      <c r="V1677" s="275"/>
      <c r="W1677" s="275"/>
      <c r="X1677" s="280">
        <f>SUM(X1678:X1813)</f>
        <v>131.93599999999998</v>
      </c>
      <c r="Y1677" s="275"/>
      <c r="Z1677" s="280">
        <f>SUM(Z1678:Z1813)</f>
        <v>1.9000000000000006E-2</v>
      </c>
      <c r="AA1677" s="275"/>
      <c r="AB1677" s="281">
        <f>SUM(AB1678:AB1813)</f>
        <v>0</v>
      </c>
      <c r="AS1677" s="282" t="s">
        <v>86</v>
      </c>
      <c r="AU1677" s="283" t="s">
        <v>73</v>
      </c>
      <c r="AV1677" s="283" t="s">
        <v>81</v>
      </c>
      <c r="AZ1677" s="282" t="s">
        <v>172</v>
      </c>
      <c r="BL1677" s="284">
        <f>SUM(BL1678:BL1813)</f>
        <v>0</v>
      </c>
    </row>
    <row r="1678" spans="2:66" s="112" customFormat="1" ht="31.6" customHeight="1" x14ac:dyDescent="0.35">
      <c r="B1678" s="187"/>
      <c r="C1678" s="288" t="s">
        <v>1610</v>
      </c>
      <c r="D1678" s="288" t="s">
        <v>173</v>
      </c>
      <c r="E1678" s="289" t="s">
        <v>1611</v>
      </c>
      <c r="F1678" s="290" t="s">
        <v>1612</v>
      </c>
      <c r="G1678" s="290"/>
      <c r="H1678" s="290"/>
      <c r="I1678" s="290"/>
      <c r="J1678" s="291" t="s">
        <v>1613</v>
      </c>
      <c r="K1678" s="292">
        <v>1</v>
      </c>
      <c r="L1678" s="293"/>
      <c r="M1678" s="293"/>
      <c r="N1678" s="294">
        <f>ROUND(L1678*K1678,2)</f>
        <v>0</v>
      </c>
      <c r="O1678" s="294"/>
      <c r="P1678" s="294"/>
      <c r="Q1678" s="294"/>
      <c r="R1678" s="114" t="s">
        <v>5</v>
      </c>
      <c r="S1678" s="192"/>
      <c r="U1678" s="295" t="s">
        <v>5</v>
      </c>
      <c r="V1678" s="300" t="s">
        <v>39</v>
      </c>
      <c r="W1678" s="301">
        <v>1.736</v>
      </c>
      <c r="X1678" s="301">
        <f>W1678*K1678</f>
        <v>1.736</v>
      </c>
      <c r="Y1678" s="301">
        <v>2.5000000000000001E-4</v>
      </c>
      <c r="Z1678" s="301">
        <f>Y1678*K1678</f>
        <v>2.5000000000000001E-4</v>
      </c>
      <c r="AA1678" s="301">
        <v>0</v>
      </c>
      <c r="AB1678" s="302">
        <f>AA1678*K1678</f>
        <v>0</v>
      </c>
      <c r="AS1678" s="172" t="s">
        <v>273</v>
      </c>
      <c r="AU1678" s="172" t="s">
        <v>173</v>
      </c>
      <c r="AV1678" s="172" t="s">
        <v>86</v>
      </c>
      <c r="AZ1678" s="172" t="s">
        <v>172</v>
      </c>
      <c r="BF1678" s="299">
        <f>IF(V1678="základní",N1678,0)</f>
        <v>0</v>
      </c>
      <c r="BG1678" s="299">
        <f>IF(V1678="snížená",N1678,0)</f>
        <v>0</v>
      </c>
      <c r="BH1678" s="299">
        <f>IF(V1678="zákl. přenesená",N1678,0)</f>
        <v>0</v>
      </c>
      <c r="BI1678" s="299">
        <f>IF(V1678="sníž. přenesená",N1678,0)</f>
        <v>0</v>
      </c>
      <c r="BJ1678" s="299">
        <f>IF(V1678="nulová",N1678,0)</f>
        <v>0</v>
      </c>
      <c r="BK1678" s="172" t="s">
        <v>81</v>
      </c>
      <c r="BL1678" s="299">
        <f>ROUND(L1678*K1678,2)</f>
        <v>0</v>
      </c>
      <c r="BM1678" s="172" t="s">
        <v>273</v>
      </c>
      <c r="BN1678" s="172" t="s">
        <v>1614</v>
      </c>
    </row>
    <row r="1679" spans="2:66" s="112" customFormat="1" ht="353.95" customHeight="1" x14ac:dyDescent="0.35">
      <c r="B1679" s="187"/>
      <c r="C1679" s="188"/>
      <c r="D1679" s="188"/>
      <c r="E1679" s="188"/>
      <c r="F1679" s="354" t="s">
        <v>1615</v>
      </c>
      <c r="G1679" s="355"/>
      <c r="H1679" s="355"/>
      <c r="I1679" s="355"/>
      <c r="J1679" s="188"/>
      <c r="K1679" s="188"/>
      <c r="L1679" s="188"/>
      <c r="M1679" s="188"/>
      <c r="N1679" s="188"/>
      <c r="O1679" s="188"/>
      <c r="P1679" s="188"/>
      <c r="Q1679" s="188"/>
      <c r="S1679" s="192"/>
      <c r="U1679" s="356"/>
      <c r="V1679" s="188"/>
      <c r="W1679" s="188"/>
      <c r="X1679" s="188"/>
      <c r="Y1679" s="188"/>
      <c r="Z1679" s="188"/>
      <c r="AA1679" s="188"/>
      <c r="AB1679" s="357"/>
      <c r="AU1679" s="172" t="s">
        <v>326</v>
      </c>
      <c r="AV1679" s="172" t="s">
        <v>86</v>
      </c>
    </row>
    <row r="1680" spans="2:66" s="115" customFormat="1" ht="22.6" customHeight="1" x14ac:dyDescent="0.35">
      <c r="B1680" s="303"/>
      <c r="C1680" s="304"/>
      <c r="D1680" s="304"/>
      <c r="E1680" s="305" t="s">
        <v>5</v>
      </c>
      <c r="F1680" s="313" t="s">
        <v>1616</v>
      </c>
      <c r="G1680" s="314"/>
      <c r="H1680" s="314"/>
      <c r="I1680" s="314"/>
      <c r="J1680" s="304"/>
      <c r="K1680" s="308" t="s">
        <v>5</v>
      </c>
      <c r="L1680" s="304"/>
      <c r="M1680" s="304"/>
      <c r="N1680" s="304"/>
      <c r="O1680" s="304"/>
      <c r="P1680" s="304"/>
      <c r="Q1680" s="304"/>
      <c r="S1680" s="309"/>
      <c r="U1680" s="310"/>
      <c r="V1680" s="304"/>
      <c r="W1680" s="304"/>
      <c r="X1680" s="304"/>
      <c r="Y1680" s="304"/>
      <c r="Z1680" s="304"/>
      <c r="AA1680" s="304"/>
      <c r="AB1680" s="311"/>
      <c r="AU1680" s="312" t="s">
        <v>180</v>
      </c>
      <c r="AV1680" s="312" t="s">
        <v>86</v>
      </c>
      <c r="AW1680" s="115" t="s">
        <v>81</v>
      </c>
      <c r="AX1680" s="115" t="s">
        <v>31</v>
      </c>
      <c r="AY1680" s="115" t="s">
        <v>74</v>
      </c>
      <c r="AZ1680" s="312" t="s">
        <v>172</v>
      </c>
    </row>
    <row r="1681" spans="2:66" s="116" customFormat="1" ht="22.6" customHeight="1" x14ac:dyDescent="0.35">
      <c r="B1681" s="315"/>
      <c r="C1681" s="316"/>
      <c r="D1681" s="316"/>
      <c r="E1681" s="317" t="s">
        <v>5</v>
      </c>
      <c r="F1681" s="318" t="s">
        <v>81</v>
      </c>
      <c r="G1681" s="319"/>
      <c r="H1681" s="319"/>
      <c r="I1681" s="319"/>
      <c r="J1681" s="316"/>
      <c r="K1681" s="320">
        <v>1</v>
      </c>
      <c r="L1681" s="316"/>
      <c r="M1681" s="316"/>
      <c r="N1681" s="316"/>
      <c r="O1681" s="316"/>
      <c r="P1681" s="316"/>
      <c r="Q1681" s="316"/>
      <c r="S1681" s="321"/>
      <c r="U1681" s="322"/>
      <c r="V1681" s="316"/>
      <c r="W1681" s="316"/>
      <c r="X1681" s="316"/>
      <c r="Y1681" s="316"/>
      <c r="Z1681" s="316"/>
      <c r="AA1681" s="316"/>
      <c r="AB1681" s="323"/>
      <c r="AU1681" s="324" t="s">
        <v>180</v>
      </c>
      <c r="AV1681" s="324" t="s">
        <v>86</v>
      </c>
      <c r="AW1681" s="116" t="s">
        <v>86</v>
      </c>
      <c r="AX1681" s="116" t="s">
        <v>31</v>
      </c>
      <c r="AY1681" s="116" t="s">
        <v>81</v>
      </c>
      <c r="AZ1681" s="324" t="s">
        <v>172</v>
      </c>
    </row>
    <row r="1682" spans="2:66" s="112" customFormat="1" ht="44.2" customHeight="1" x14ac:dyDescent="0.35">
      <c r="B1682" s="187"/>
      <c r="C1682" s="288" t="s">
        <v>1617</v>
      </c>
      <c r="D1682" s="288" t="s">
        <v>173</v>
      </c>
      <c r="E1682" s="289" t="s">
        <v>1618</v>
      </c>
      <c r="F1682" s="290" t="s">
        <v>1619</v>
      </c>
      <c r="G1682" s="290"/>
      <c r="H1682" s="290"/>
      <c r="I1682" s="290"/>
      <c r="J1682" s="291" t="s">
        <v>1613</v>
      </c>
      <c r="K1682" s="292">
        <v>2</v>
      </c>
      <c r="L1682" s="293"/>
      <c r="M1682" s="293"/>
      <c r="N1682" s="294">
        <f>ROUND(L1682*K1682,2)</f>
        <v>0</v>
      </c>
      <c r="O1682" s="294"/>
      <c r="P1682" s="294"/>
      <c r="Q1682" s="294"/>
      <c r="R1682" s="114" t="s">
        <v>5</v>
      </c>
      <c r="S1682" s="192"/>
      <c r="U1682" s="295" t="s">
        <v>5</v>
      </c>
      <c r="V1682" s="300" t="s">
        <v>39</v>
      </c>
      <c r="W1682" s="301">
        <v>1.736</v>
      </c>
      <c r="X1682" s="301">
        <f>W1682*K1682</f>
        <v>3.472</v>
      </c>
      <c r="Y1682" s="301">
        <v>2.5000000000000001E-4</v>
      </c>
      <c r="Z1682" s="301">
        <f>Y1682*K1682</f>
        <v>5.0000000000000001E-4</v>
      </c>
      <c r="AA1682" s="301">
        <v>0</v>
      </c>
      <c r="AB1682" s="302">
        <f>AA1682*K1682</f>
        <v>0</v>
      </c>
      <c r="AS1682" s="172" t="s">
        <v>273</v>
      </c>
      <c r="AU1682" s="172" t="s">
        <v>173</v>
      </c>
      <c r="AV1682" s="172" t="s">
        <v>86</v>
      </c>
      <c r="AZ1682" s="172" t="s">
        <v>172</v>
      </c>
      <c r="BF1682" s="299">
        <f>IF(V1682="základní",N1682,0)</f>
        <v>0</v>
      </c>
      <c r="BG1682" s="299">
        <f>IF(V1682="snížená",N1682,0)</f>
        <v>0</v>
      </c>
      <c r="BH1682" s="299">
        <f>IF(V1682="zákl. přenesená",N1682,0)</f>
        <v>0</v>
      </c>
      <c r="BI1682" s="299">
        <f>IF(V1682="sníž. přenesená",N1682,0)</f>
        <v>0</v>
      </c>
      <c r="BJ1682" s="299">
        <f>IF(V1682="nulová",N1682,0)</f>
        <v>0</v>
      </c>
      <c r="BK1682" s="172" t="s">
        <v>81</v>
      </c>
      <c r="BL1682" s="299">
        <f>ROUND(L1682*K1682,2)</f>
        <v>0</v>
      </c>
      <c r="BM1682" s="172" t="s">
        <v>273</v>
      </c>
      <c r="BN1682" s="172" t="s">
        <v>1620</v>
      </c>
    </row>
    <row r="1683" spans="2:66" s="112" customFormat="1" ht="407.95" customHeight="1" x14ac:dyDescent="0.35">
      <c r="B1683" s="187"/>
      <c r="C1683" s="188"/>
      <c r="D1683" s="188"/>
      <c r="E1683" s="188"/>
      <c r="F1683" s="362" t="s">
        <v>1621</v>
      </c>
      <c r="G1683" s="355"/>
      <c r="H1683" s="355"/>
      <c r="I1683" s="355"/>
      <c r="J1683" s="188"/>
      <c r="K1683" s="188"/>
      <c r="L1683" s="188"/>
      <c r="M1683" s="188"/>
      <c r="N1683" s="188"/>
      <c r="O1683" s="188"/>
      <c r="P1683" s="188"/>
      <c r="Q1683" s="188"/>
      <c r="S1683" s="192"/>
      <c r="U1683" s="356"/>
      <c r="V1683" s="188"/>
      <c r="W1683" s="188"/>
      <c r="X1683" s="188"/>
      <c r="Y1683" s="188"/>
      <c r="Z1683" s="188"/>
      <c r="AA1683" s="188"/>
      <c r="AB1683" s="357"/>
      <c r="AU1683" s="172" t="s">
        <v>326</v>
      </c>
      <c r="AV1683" s="172" t="s">
        <v>86</v>
      </c>
    </row>
    <row r="1684" spans="2:66" s="115" customFormat="1" ht="22.6" customHeight="1" x14ac:dyDescent="0.35">
      <c r="B1684" s="303"/>
      <c r="C1684" s="304"/>
      <c r="D1684" s="304"/>
      <c r="E1684" s="305" t="s">
        <v>5</v>
      </c>
      <c r="F1684" s="313" t="s">
        <v>1616</v>
      </c>
      <c r="G1684" s="314"/>
      <c r="H1684" s="314"/>
      <c r="I1684" s="314"/>
      <c r="J1684" s="304"/>
      <c r="K1684" s="308" t="s">
        <v>5</v>
      </c>
      <c r="L1684" s="304"/>
      <c r="M1684" s="304"/>
      <c r="N1684" s="304"/>
      <c r="O1684" s="304"/>
      <c r="P1684" s="304"/>
      <c r="Q1684" s="304"/>
      <c r="S1684" s="309"/>
      <c r="U1684" s="310"/>
      <c r="V1684" s="304"/>
      <c r="W1684" s="304"/>
      <c r="X1684" s="304"/>
      <c r="Y1684" s="304"/>
      <c r="Z1684" s="304"/>
      <c r="AA1684" s="304"/>
      <c r="AB1684" s="311"/>
      <c r="AU1684" s="312" t="s">
        <v>180</v>
      </c>
      <c r="AV1684" s="312" t="s">
        <v>86</v>
      </c>
      <c r="AW1684" s="115" t="s">
        <v>81</v>
      </c>
      <c r="AX1684" s="115" t="s">
        <v>31</v>
      </c>
      <c r="AY1684" s="115" t="s">
        <v>74</v>
      </c>
      <c r="AZ1684" s="312" t="s">
        <v>172</v>
      </c>
    </row>
    <row r="1685" spans="2:66" s="116" customFormat="1" ht="22.6" customHeight="1" x14ac:dyDescent="0.35">
      <c r="B1685" s="315"/>
      <c r="C1685" s="316"/>
      <c r="D1685" s="316"/>
      <c r="E1685" s="317" t="s">
        <v>5</v>
      </c>
      <c r="F1685" s="318" t="s">
        <v>86</v>
      </c>
      <c r="G1685" s="319"/>
      <c r="H1685" s="319"/>
      <c r="I1685" s="319"/>
      <c r="J1685" s="316"/>
      <c r="K1685" s="320">
        <v>2</v>
      </c>
      <c r="L1685" s="316"/>
      <c r="M1685" s="316"/>
      <c r="N1685" s="316"/>
      <c r="O1685" s="316"/>
      <c r="P1685" s="316"/>
      <c r="Q1685" s="316"/>
      <c r="S1685" s="321"/>
      <c r="U1685" s="322"/>
      <c r="V1685" s="316"/>
      <c r="W1685" s="316"/>
      <c r="X1685" s="316"/>
      <c r="Y1685" s="316"/>
      <c r="Z1685" s="316"/>
      <c r="AA1685" s="316"/>
      <c r="AB1685" s="323"/>
      <c r="AU1685" s="324" t="s">
        <v>180</v>
      </c>
      <c r="AV1685" s="324" t="s">
        <v>86</v>
      </c>
      <c r="AW1685" s="116" t="s">
        <v>86</v>
      </c>
      <c r="AX1685" s="116" t="s">
        <v>31</v>
      </c>
      <c r="AY1685" s="116" t="s">
        <v>81</v>
      </c>
      <c r="AZ1685" s="324" t="s">
        <v>172</v>
      </c>
    </row>
    <row r="1686" spans="2:66" s="112" customFormat="1" ht="44.2" customHeight="1" x14ac:dyDescent="0.35">
      <c r="B1686" s="187"/>
      <c r="C1686" s="288" t="s">
        <v>1622</v>
      </c>
      <c r="D1686" s="288" t="s">
        <v>173</v>
      </c>
      <c r="E1686" s="289" t="s">
        <v>1623</v>
      </c>
      <c r="F1686" s="290" t="s">
        <v>1624</v>
      </c>
      <c r="G1686" s="290"/>
      <c r="H1686" s="290"/>
      <c r="I1686" s="290"/>
      <c r="J1686" s="291" t="s">
        <v>1613</v>
      </c>
      <c r="K1686" s="292">
        <v>2</v>
      </c>
      <c r="L1686" s="293"/>
      <c r="M1686" s="293"/>
      <c r="N1686" s="294">
        <f>ROUND(L1686*K1686,2)</f>
        <v>0</v>
      </c>
      <c r="O1686" s="294"/>
      <c r="P1686" s="294"/>
      <c r="Q1686" s="294"/>
      <c r="R1686" s="114" t="s">
        <v>5</v>
      </c>
      <c r="S1686" s="192"/>
      <c r="U1686" s="295" t="s">
        <v>5</v>
      </c>
      <c r="V1686" s="300" t="s">
        <v>39</v>
      </c>
      <c r="W1686" s="301">
        <v>1.736</v>
      </c>
      <c r="X1686" s="301">
        <f>W1686*K1686</f>
        <v>3.472</v>
      </c>
      <c r="Y1686" s="301">
        <v>2.5000000000000001E-4</v>
      </c>
      <c r="Z1686" s="301">
        <f>Y1686*K1686</f>
        <v>5.0000000000000001E-4</v>
      </c>
      <c r="AA1686" s="301">
        <v>0</v>
      </c>
      <c r="AB1686" s="302">
        <f>AA1686*K1686</f>
        <v>0</v>
      </c>
      <c r="AS1686" s="172" t="s">
        <v>273</v>
      </c>
      <c r="AU1686" s="172" t="s">
        <v>173</v>
      </c>
      <c r="AV1686" s="172" t="s">
        <v>86</v>
      </c>
      <c r="AZ1686" s="172" t="s">
        <v>172</v>
      </c>
      <c r="BF1686" s="299">
        <f>IF(V1686="základní",N1686,0)</f>
        <v>0</v>
      </c>
      <c r="BG1686" s="299">
        <f>IF(V1686="snížená",N1686,0)</f>
        <v>0</v>
      </c>
      <c r="BH1686" s="299">
        <f>IF(V1686="zákl. přenesená",N1686,0)</f>
        <v>0</v>
      </c>
      <c r="BI1686" s="299">
        <f>IF(V1686="sníž. přenesená",N1686,0)</f>
        <v>0</v>
      </c>
      <c r="BJ1686" s="299">
        <f>IF(V1686="nulová",N1686,0)</f>
        <v>0</v>
      </c>
      <c r="BK1686" s="172" t="s">
        <v>81</v>
      </c>
      <c r="BL1686" s="299">
        <f>ROUND(L1686*K1686,2)</f>
        <v>0</v>
      </c>
      <c r="BM1686" s="172" t="s">
        <v>273</v>
      </c>
      <c r="BN1686" s="172" t="s">
        <v>1625</v>
      </c>
    </row>
    <row r="1687" spans="2:66" s="112" customFormat="1" ht="407.95" customHeight="1" x14ac:dyDescent="0.35">
      <c r="B1687" s="187"/>
      <c r="C1687" s="188"/>
      <c r="D1687" s="188"/>
      <c r="E1687" s="188"/>
      <c r="F1687" s="362" t="s">
        <v>1626</v>
      </c>
      <c r="G1687" s="355"/>
      <c r="H1687" s="355"/>
      <c r="I1687" s="355"/>
      <c r="J1687" s="188"/>
      <c r="K1687" s="188"/>
      <c r="L1687" s="188"/>
      <c r="M1687" s="188"/>
      <c r="N1687" s="188"/>
      <c r="O1687" s="188"/>
      <c r="P1687" s="188"/>
      <c r="Q1687" s="188"/>
      <c r="S1687" s="192"/>
      <c r="U1687" s="356"/>
      <c r="V1687" s="188"/>
      <c r="W1687" s="188"/>
      <c r="X1687" s="188"/>
      <c r="Y1687" s="188"/>
      <c r="Z1687" s="188"/>
      <c r="AA1687" s="188"/>
      <c r="AB1687" s="357"/>
      <c r="AU1687" s="172" t="s">
        <v>326</v>
      </c>
      <c r="AV1687" s="172" t="s">
        <v>86</v>
      </c>
    </row>
    <row r="1688" spans="2:66" s="115" customFormat="1" ht="22.6" customHeight="1" x14ac:dyDescent="0.35">
      <c r="B1688" s="303"/>
      <c r="C1688" s="304"/>
      <c r="D1688" s="304"/>
      <c r="E1688" s="305" t="s">
        <v>5</v>
      </c>
      <c r="F1688" s="313" t="s">
        <v>1616</v>
      </c>
      <c r="G1688" s="314"/>
      <c r="H1688" s="314"/>
      <c r="I1688" s="314"/>
      <c r="J1688" s="304"/>
      <c r="K1688" s="308" t="s">
        <v>5</v>
      </c>
      <c r="L1688" s="304"/>
      <c r="M1688" s="304"/>
      <c r="N1688" s="304"/>
      <c r="O1688" s="304"/>
      <c r="P1688" s="304"/>
      <c r="Q1688" s="304"/>
      <c r="S1688" s="309"/>
      <c r="U1688" s="310"/>
      <c r="V1688" s="304"/>
      <c r="W1688" s="304"/>
      <c r="X1688" s="304"/>
      <c r="Y1688" s="304"/>
      <c r="Z1688" s="304"/>
      <c r="AA1688" s="304"/>
      <c r="AB1688" s="311"/>
      <c r="AU1688" s="312" t="s">
        <v>180</v>
      </c>
      <c r="AV1688" s="312" t="s">
        <v>86</v>
      </c>
      <c r="AW1688" s="115" t="s">
        <v>81</v>
      </c>
      <c r="AX1688" s="115" t="s">
        <v>31</v>
      </c>
      <c r="AY1688" s="115" t="s">
        <v>74</v>
      </c>
      <c r="AZ1688" s="312" t="s">
        <v>172</v>
      </c>
    </row>
    <row r="1689" spans="2:66" s="116" customFormat="1" ht="22.6" customHeight="1" x14ac:dyDescent="0.35">
      <c r="B1689" s="315"/>
      <c r="C1689" s="316"/>
      <c r="D1689" s="316"/>
      <c r="E1689" s="317" t="s">
        <v>5</v>
      </c>
      <c r="F1689" s="318" t="s">
        <v>86</v>
      </c>
      <c r="G1689" s="319"/>
      <c r="H1689" s="319"/>
      <c r="I1689" s="319"/>
      <c r="J1689" s="316"/>
      <c r="K1689" s="320">
        <v>2</v>
      </c>
      <c r="L1689" s="316"/>
      <c r="M1689" s="316"/>
      <c r="N1689" s="316"/>
      <c r="O1689" s="316"/>
      <c r="P1689" s="316"/>
      <c r="Q1689" s="316"/>
      <c r="S1689" s="321"/>
      <c r="U1689" s="322"/>
      <c r="V1689" s="316"/>
      <c r="W1689" s="316"/>
      <c r="X1689" s="316"/>
      <c r="Y1689" s="316"/>
      <c r="Z1689" s="316"/>
      <c r="AA1689" s="316"/>
      <c r="AB1689" s="323"/>
      <c r="AU1689" s="324" t="s">
        <v>180</v>
      </c>
      <c r="AV1689" s="324" t="s">
        <v>86</v>
      </c>
      <c r="AW1689" s="116" t="s">
        <v>86</v>
      </c>
      <c r="AX1689" s="116" t="s">
        <v>31</v>
      </c>
      <c r="AY1689" s="116" t="s">
        <v>81</v>
      </c>
      <c r="AZ1689" s="324" t="s">
        <v>172</v>
      </c>
    </row>
    <row r="1690" spans="2:66" s="112" customFormat="1" ht="44.2" customHeight="1" x14ac:dyDescent="0.35">
      <c r="B1690" s="187"/>
      <c r="C1690" s="288" t="s">
        <v>1627</v>
      </c>
      <c r="D1690" s="288" t="s">
        <v>173</v>
      </c>
      <c r="E1690" s="289" t="s">
        <v>1628</v>
      </c>
      <c r="F1690" s="290" t="s">
        <v>1629</v>
      </c>
      <c r="G1690" s="290"/>
      <c r="H1690" s="290"/>
      <c r="I1690" s="290"/>
      <c r="J1690" s="291" t="s">
        <v>1613</v>
      </c>
      <c r="K1690" s="292">
        <v>4</v>
      </c>
      <c r="L1690" s="293"/>
      <c r="M1690" s="293"/>
      <c r="N1690" s="294">
        <f>ROUND(L1690*K1690,2)</f>
        <v>0</v>
      </c>
      <c r="O1690" s="294"/>
      <c r="P1690" s="294"/>
      <c r="Q1690" s="294"/>
      <c r="R1690" s="114" t="s">
        <v>5</v>
      </c>
      <c r="S1690" s="192"/>
      <c r="U1690" s="295" t="s">
        <v>5</v>
      </c>
      <c r="V1690" s="300" t="s">
        <v>39</v>
      </c>
      <c r="W1690" s="301">
        <v>1.736</v>
      </c>
      <c r="X1690" s="301">
        <f>W1690*K1690</f>
        <v>6.944</v>
      </c>
      <c r="Y1690" s="301">
        <v>2.5000000000000001E-4</v>
      </c>
      <c r="Z1690" s="301">
        <f>Y1690*K1690</f>
        <v>1E-3</v>
      </c>
      <c r="AA1690" s="301">
        <v>0</v>
      </c>
      <c r="AB1690" s="302">
        <f>AA1690*K1690</f>
        <v>0</v>
      </c>
      <c r="AS1690" s="172" t="s">
        <v>273</v>
      </c>
      <c r="AU1690" s="172" t="s">
        <v>173</v>
      </c>
      <c r="AV1690" s="172" t="s">
        <v>86</v>
      </c>
      <c r="AZ1690" s="172" t="s">
        <v>172</v>
      </c>
      <c r="BF1690" s="299">
        <f>IF(V1690="základní",N1690,0)</f>
        <v>0</v>
      </c>
      <c r="BG1690" s="299">
        <f>IF(V1690="snížená",N1690,0)</f>
        <v>0</v>
      </c>
      <c r="BH1690" s="299">
        <f>IF(V1690="zákl. přenesená",N1690,0)</f>
        <v>0</v>
      </c>
      <c r="BI1690" s="299">
        <f>IF(V1690="sníž. přenesená",N1690,0)</f>
        <v>0</v>
      </c>
      <c r="BJ1690" s="299">
        <f>IF(V1690="nulová",N1690,0)</f>
        <v>0</v>
      </c>
      <c r="BK1690" s="172" t="s">
        <v>81</v>
      </c>
      <c r="BL1690" s="299">
        <f>ROUND(L1690*K1690,2)</f>
        <v>0</v>
      </c>
      <c r="BM1690" s="172" t="s">
        <v>273</v>
      </c>
      <c r="BN1690" s="172" t="s">
        <v>1630</v>
      </c>
    </row>
    <row r="1691" spans="2:66" s="112" customFormat="1" ht="402.05" customHeight="1" x14ac:dyDescent="0.35">
      <c r="B1691" s="187"/>
      <c r="C1691" s="188"/>
      <c r="D1691" s="188"/>
      <c r="E1691" s="188"/>
      <c r="F1691" s="354" t="s">
        <v>1631</v>
      </c>
      <c r="G1691" s="355"/>
      <c r="H1691" s="355"/>
      <c r="I1691" s="355"/>
      <c r="J1691" s="188"/>
      <c r="K1691" s="188"/>
      <c r="L1691" s="188"/>
      <c r="M1691" s="188"/>
      <c r="N1691" s="188"/>
      <c r="O1691" s="188"/>
      <c r="P1691" s="188"/>
      <c r="Q1691" s="188"/>
      <c r="S1691" s="192"/>
      <c r="U1691" s="356"/>
      <c r="V1691" s="188"/>
      <c r="W1691" s="188"/>
      <c r="X1691" s="188"/>
      <c r="Y1691" s="188"/>
      <c r="Z1691" s="188"/>
      <c r="AA1691" s="188"/>
      <c r="AB1691" s="357"/>
      <c r="AU1691" s="172" t="s">
        <v>326</v>
      </c>
      <c r="AV1691" s="172" t="s">
        <v>86</v>
      </c>
    </row>
    <row r="1692" spans="2:66" s="115" customFormat="1" ht="22.6" customHeight="1" x14ac:dyDescent="0.35">
      <c r="B1692" s="303"/>
      <c r="C1692" s="304"/>
      <c r="D1692" s="304"/>
      <c r="E1692" s="305" t="s">
        <v>5</v>
      </c>
      <c r="F1692" s="313" t="s">
        <v>1616</v>
      </c>
      <c r="G1692" s="314"/>
      <c r="H1692" s="314"/>
      <c r="I1692" s="314"/>
      <c r="J1692" s="304"/>
      <c r="K1692" s="308" t="s">
        <v>5</v>
      </c>
      <c r="L1692" s="304"/>
      <c r="M1692" s="304"/>
      <c r="N1692" s="304"/>
      <c r="O1692" s="304"/>
      <c r="P1692" s="304"/>
      <c r="Q1692" s="304"/>
      <c r="S1692" s="309"/>
      <c r="U1692" s="310"/>
      <c r="V1692" s="304"/>
      <c r="W1692" s="304"/>
      <c r="X1692" s="304"/>
      <c r="Y1692" s="304"/>
      <c r="Z1692" s="304"/>
      <c r="AA1692" s="304"/>
      <c r="AB1692" s="311"/>
      <c r="AU1692" s="312" t="s">
        <v>180</v>
      </c>
      <c r="AV1692" s="312" t="s">
        <v>86</v>
      </c>
      <c r="AW1692" s="115" t="s">
        <v>81</v>
      </c>
      <c r="AX1692" s="115" t="s">
        <v>31</v>
      </c>
      <c r="AY1692" s="115" t="s">
        <v>74</v>
      </c>
      <c r="AZ1692" s="312" t="s">
        <v>172</v>
      </c>
    </row>
    <row r="1693" spans="2:66" s="116" customFormat="1" ht="22.6" customHeight="1" x14ac:dyDescent="0.35">
      <c r="B1693" s="315"/>
      <c r="C1693" s="316"/>
      <c r="D1693" s="316"/>
      <c r="E1693" s="317" t="s">
        <v>5</v>
      </c>
      <c r="F1693" s="318" t="s">
        <v>177</v>
      </c>
      <c r="G1693" s="319"/>
      <c r="H1693" s="319"/>
      <c r="I1693" s="319"/>
      <c r="J1693" s="316"/>
      <c r="K1693" s="320">
        <v>4</v>
      </c>
      <c r="L1693" s="316"/>
      <c r="M1693" s="316"/>
      <c r="N1693" s="316"/>
      <c r="O1693" s="316"/>
      <c r="P1693" s="316"/>
      <c r="Q1693" s="316"/>
      <c r="S1693" s="321"/>
      <c r="U1693" s="322"/>
      <c r="V1693" s="316"/>
      <c r="W1693" s="316"/>
      <c r="X1693" s="316"/>
      <c r="Y1693" s="316"/>
      <c r="Z1693" s="316"/>
      <c r="AA1693" s="316"/>
      <c r="AB1693" s="323"/>
      <c r="AU1693" s="324" t="s">
        <v>180</v>
      </c>
      <c r="AV1693" s="324" t="s">
        <v>86</v>
      </c>
      <c r="AW1693" s="116" t="s">
        <v>86</v>
      </c>
      <c r="AX1693" s="116" t="s">
        <v>31</v>
      </c>
      <c r="AY1693" s="116" t="s">
        <v>81</v>
      </c>
      <c r="AZ1693" s="324" t="s">
        <v>172</v>
      </c>
    </row>
    <row r="1694" spans="2:66" s="112" customFormat="1" ht="44.2" customHeight="1" x14ac:dyDescent="0.35">
      <c r="B1694" s="187"/>
      <c r="C1694" s="288" t="s">
        <v>1632</v>
      </c>
      <c r="D1694" s="288" t="s">
        <v>173</v>
      </c>
      <c r="E1694" s="289" t="s">
        <v>1633</v>
      </c>
      <c r="F1694" s="290" t="s">
        <v>1634</v>
      </c>
      <c r="G1694" s="290"/>
      <c r="H1694" s="290"/>
      <c r="I1694" s="290"/>
      <c r="J1694" s="291" t="s">
        <v>1613</v>
      </c>
      <c r="K1694" s="292">
        <v>1</v>
      </c>
      <c r="L1694" s="293"/>
      <c r="M1694" s="293"/>
      <c r="N1694" s="294">
        <f>ROUND(L1694*K1694,2)</f>
        <v>0</v>
      </c>
      <c r="O1694" s="294"/>
      <c r="P1694" s="294"/>
      <c r="Q1694" s="294"/>
      <c r="R1694" s="114" t="s">
        <v>5</v>
      </c>
      <c r="S1694" s="192"/>
      <c r="U1694" s="295" t="s">
        <v>5</v>
      </c>
      <c r="V1694" s="300" t="s">
        <v>39</v>
      </c>
      <c r="W1694" s="301">
        <v>1.736</v>
      </c>
      <c r="X1694" s="301">
        <f>W1694*K1694</f>
        <v>1.736</v>
      </c>
      <c r="Y1694" s="301">
        <v>2.5000000000000001E-4</v>
      </c>
      <c r="Z1694" s="301">
        <f>Y1694*K1694</f>
        <v>2.5000000000000001E-4</v>
      </c>
      <c r="AA1694" s="301">
        <v>0</v>
      </c>
      <c r="AB1694" s="302">
        <f>AA1694*K1694</f>
        <v>0</v>
      </c>
      <c r="AS1694" s="172" t="s">
        <v>273</v>
      </c>
      <c r="AU1694" s="172" t="s">
        <v>173</v>
      </c>
      <c r="AV1694" s="172" t="s">
        <v>86</v>
      </c>
      <c r="AZ1694" s="172" t="s">
        <v>172</v>
      </c>
      <c r="BF1694" s="299">
        <f>IF(V1694="základní",N1694,0)</f>
        <v>0</v>
      </c>
      <c r="BG1694" s="299">
        <f>IF(V1694="snížená",N1694,0)</f>
        <v>0</v>
      </c>
      <c r="BH1694" s="299">
        <f>IF(V1694="zákl. přenesená",N1694,0)</f>
        <v>0</v>
      </c>
      <c r="BI1694" s="299">
        <f>IF(V1694="sníž. přenesená",N1694,0)</f>
        <v>0</v>
      </c>
      <c r="BJ1694" s="299">
        <f>IF(V1694="nulová",N1694,0)</f>
        <v>0</v>
      </c>
      <c r="BK1694" s="172" t="s">
        <v>81</v>
      </c>
      <c r="BL1694" s="299">
        <f>ROUND(L1694*K1694,2)</f>
        <v>0</v>
      </c>
      <c r="BM1694" s="172" t="s">
        <v>273</v>
      </c>
      <c r="BN1694" s="172" t="s">
        <v>1635</v>
      </c>
    </row>
    <row r="1695" spans="2:66" s="112" customFormat="1" ht="402.05" customHeight="1" x14ac:dyDescent="0.35">
      <c r="B1695" s="187"/>
      <c r="C1695" s="188"/>
      <c r="D1695" s="188"/>
      <c r="E1695" s="188"/>
      <c r="F1695" s="354" t="s">
        <v>1636</v>
      </c>
      <c r="G1695" s="355"/>
      <c r="H1695" s="355"/>
      <c r="I1695" s="355"/>
      <c r="J1695" s="188"/>
      <c r="K1695" s="188"/>
      <c r="L1695" s="188"/>
      <c r="M1695" s="188"/>
      <c r="N1695" s="188"/>
      <c r="O1695" s="188"/>
      <c r="P1695" s="188"/>
      <c r="Q1695" s="188"/>
      <c r="S1695" s="192"/>
      <c r="U1695" s="356"/>
      <c r="V1695" s="188"/>
      <c r="W1695" s="188"/>
      <c r="X1695" s="188"/>
      <c r="Y1695" s="188"/>
      <c r="Z1695" s="188"/>
      <c r="AA1695" s="188"/>
      <c r="AB1695" s="357"/>
      <c r="AU1695" s="172" t="s">
        <v>326</v>
      </c>
      <c r="AV1695" s="172" t="s">
        <v>86</v>
      </c>
    </row>
    <row r="1696" spans="2:66" s="115" customFormat="1" ht="22.6" customHeight="1" x14ac:dyDescent="0.35">
      <c r="B1696" s="303"/>
      <c r="C1696" s="304"/>
      <c r="D1696" s="304"/>
      <c r="E1696" s="305" t="s">
        <v>5</v>
      </c>
      <c r="F1696" s="313" t="s">
        <v>1616</v>
      </c>
      <c r="G1696" s="314"/>
      <c r="H1696" s="314"/>
      <c r="I1696" s="314"/>
      <c r="J1696" s="304"/>
      <c r="K1696" s="308" t="s">
        <v>5</v>
      </c>
      <c r="L1696" s="304"/>
      <c r="M1696" s="304"/>
      <c r="N1696" s="304"/>
      <c r="O1696" s="304"/>
      <c r="P1696" s="304"/>
      <c r="Q1696" s="304"/>
      <c r="S1696" s="309"/>
      <c r="U1696" s="310"/>
      <c r="V1696" s="304"/>
      <c r="W1696" s="304"/>
      <c r="X1696" s="304"/>
      <c r="Y1696" s="304"/>
      <c r="Z1696" s="304"/>
      <c r="AA1696" s="304"/>
      <c r="AB1696" s="311"/>
      <c r="AU1696" s="312" t="s">
        <v>180</v>
      </c>
      <c r="AV1696" s="312" t="s">
        <v>86</v>
      </c>
      <c r="AW1696" s="115" t="s">
        <v>81</v>
      </c>
      <c r="AX1696" s="115" t="s">
        <v>31</v>
      </c>
      <c r="AY1696" s="115" t="s">
        <v>74</v>
      </c>
      <c r="AZ1696" s="312" t="s">
        <v>172</v>
      </c>
    </row>
    <row r="1697" spans="2:66" s="116" customFormat="1" ht="22.6" customHeight="1" x14ac:dyDescent="0.35">
      <c r="B1697" s="315"/>
      <c r="C1697" s="316"/>
      <c r="D1697" s="316"/>
      <c r="E1697" s="317" t="s">
        <v>5</v>
      </c>
      <c r="F1697" s="318" t="s">
        <v>81</v>
      </c>
      <c r="G1697" s="319"/>
      <c r="H1697" s="319"/>
      <c r="I1697" s="319"/>
      <c r="J1697" s="316"/>
      <c r="K1697" s="320">
        <v>1</v>
      </c>
      <c r="L1697" s="316"/>
      <c r="M1697" s="316"/>
      <c r="N1697" s="316"/>
      <c r="O1697" s="316"/>
      <c r="P1697" s="316"/>
      <c r="Q1697" s="316"/>
      <c r="S1697" s="321"/>
      <c r="U1697" s="322"/>
      <c r="V1697" s="316"/>
      <c r="W1697" s="316"/>
      <c r="X1697" s="316"/>
      <c r="Y1697" s="316"/>
      <c r="Z1697" s="316"/>
      <c r="AA1697" s="316"/>
      <c r="AB1697" s="323"/>
      <c r="AU1697" s="324" t="s">
        <v>180</v>
      </c>
      <c r="AV1697" s="324" t="s">
        <v>86</v>
      </c>
      <c r="AW1697" s="116" t="s">
        <v>86</v>
      </c>
      <c r="AX1697" s="116" t="s">
        <v>31</v>
      </c>
      <c r="AY1697" s="116" t="s">
        <v>81</v>
      </c>
      <c r="AZ1697" s="324" t="s">
        <v>172</v>
      </c>
    </row>
    <row r="1698" spans="2:66" s="112" customFormat="1" ht="44.2" customHeight="1" x14ac:dyDescent="0.35">
      <c r="B1698" s="187"/>
      <c r="C1698" s="288" t="s">
        <v>1637</v>
      </c>
      <c r="D1698" s="288" t="s">
        <v>173</v>
      </c>
      <c r="E1698" s="289" t="s">
        <v>1638</v>
      </c>
      <c r="F1698" s="290" t="s">
        <v>1639</v>
      </c>
      <c r="G1698" s="290"/>
      <c r="H1698" s="290"/>
      <c r="I1698" s="290"/>
      <c r="J1698" s="291" t="s">
        <v>1613</v>
      </c>
      <c r="K1698" s="292">
        <v>5</v>
      </c>
      <c r="L1698" s="293"/>
      <c r="M1698" s="293"/>
      <c r="N1698" s="294">
        <f>ROUND(L1698*K1698,2)</f>
        <v>0</v>
      </c>
      <c r="O1698" s="294"/>
      <c r="P1698" s="294"/>
      <c r="Q1698" s="294"/>
      <c r="R1698" s="114" t="s">
        <v>5</v>
      </c>
      <c r="S1698" s="192"/>
      <c r="U1698" s="295" t="s">
        <v>5</v>
      </c>
      <c r="V1698" s="300" t="s">
        <v>39</v>
      </c>
      <c r="W1698" s="301">
        <v>1.736</v>
      </c>
      <c r="X1698" s="301">
        <f>W1698*K1698</f>
        <v>8.68</v>
      </c>
      <c r="Y1698" s="301">
        <v>2.5000000000000001E-4</v>
      </c>
      <c r="Z1698" s="301">
        <f>Y1698*K1698</f>
        <v>1.25E-3</v>
      </c>
      <c r="AA1698" s="301">
        <v>0</v>
      </c>
      <c r="AB1698" s="302">
        <f>AA1698*K1698</f>
        <v>0</v>
      </c>
      <c r="AS1698" s="172" t="s">
        <v>273</v>
      </c>
      <c r="AU1698" s="172" t="s">
        <v>173</v>
      </c>
      <c r="AV1698" s="172" t="s">
        <v>86</v>
      </c>
      <c r="AZ1698" s="172" t="s">
        <v>172</v>
      </c>
      <c r="BF1698" s="299">
        <f>IF(V1698="základní",N1698,0)</f>
        <v>0</v>
      </c>
      <c r="BG1698" s="299">
        <f>IF(V1698="snížená",N1698,0)</f>
        <v>0</v>
      </c>
      <c r="BH1698" s="299">
        <f>IF(V1698="zákl. přenesená",N1698,0)</f>
        <v>0</v>
      </c>
      <c r="BI1698" s="299">
        <f>IF(V1698="sníž. přenesená",N1698,0)</f>
        <v>0</v>
      </c>
      <c r="BJ1698" s="299">
        <f>IF(V1698="nulová",N1698,0)</f>
        <v>0</v>
      </c>
      <c r="BK1698" s="172" t="s">
        <v>81</v>
      </c>
      <c r="BL1698" s="299">
        <f>ROUND(L1698*K1698,2)</f>
        <v>0</v>
      </c>
      <c r="BM1698" s="172" t="s">
        <v>273</v>
      </c>
      <c r="BN1698" s="172" t="s">
        <v>1640</v>
      </c>
    </row>
    <row r="1699" spans="2:66" s="112" customFormat="1" ht="402.05" customHeight="1" x14ac:dyDescent="0.35">
      <c r="B1699" s="187"/>
      <c r="C1699" s="188"/>
      <c r="D1699" s="188"/>
      <c r="E1699" s="188"/>
      <c r="F1699" s="354" t="s">
        <v>1641</v>
      </c>
      <c r="G1699" s="355"/>
      <c r="H1699" s="355"/>
      <c r="I1699" s="355"/>
      <c r="J1699" s="188"/>
      <c r="K1699" s="188"/>
      <c r="L1699" s="188"/>
      <c r="M1699" s="188"/>
      <c r="N1699" s="188"/>
      <c r="O1699" s="188"/>
      <c r="P1699" s="188"/>
      <c r="Q1699" s="188"/>
      <c r="S1699" s="192"/>
      <c r="U1699" s="356"/>
      <c r="V1699" s="188"/>
      <c r="W1699" s="188"/>
      <c r="X1699" s="188"/>
      <c r="Y1699" s="188"/>
      <c r="Z1699" s="188"/>
      <c r="AA1699" s="188"/>
      <c r="AB1699" s="357"/>
      <c r="AU1699" s="172" t="s">
        <v>326</v>
      </c>
      <c r="AV1699" s="172" t="s">
        <v>86</v>
      </c>
    </row>
    <row r="1700" spans="2:66" s="115" customFormat="1" ht="22.6" customHeight="1" x14ac:dyDescent="0.35">
      <c r="B1700" s="303"/>
      <c r="C1700" s="304"/>
      <c r="D1700" s="304"/>
      <c r="E1700" s="305" t="s">
        <v>5</v>
      </c>
      <c r="F1700" s="313" t="s">
        <v>1616</v>
      </c>
      <c r="G1700" s="314"/>
      <c r="H1700" s="314"/>
      <c r="I1700" s="314"/>
      <c r="J1700" s="304"/>
      <c r="K1700" s="308" t="s">
        <v>5</v>
      </c>
      <c r="L1700" s="304"/>
      <c r="M1700" s="304"/>
      <c r="N1700" s="304"/>
      <c r="O1700" s="304"/>
      <c r="P1700" s="304"/>
      <c r="Q1700" s="304"/>
      <c r="S1700" s="309"/>
      <c r="U1700" s="310"/>
      <c r="V1700" s="304"/>
      <c r="W1700" s="304"/>
      <c r="X1700" s="304"/>
      <c r="Y1700" s="304"/>
      <c r="Z1700" s="304"/>
      <c r="AA1700" s="304"/>
      <c r="AB1700" s="311"/>
      <c r="AU1700" s="312" t="s">
        <v>180</v>
      </c>
      <c r="AV1700" s="312" t="s">
        <v>86</v>
      </c>
      <c r="AW1700" s="115" t="s">
        <v>81</v>
      </c>
      <c r="AX1700" s="115" t="s">
        <v>31</v>
      </c>
      <c r="AY1700" s="115" t="s">
        <v>74</v>
      </c>
      <c r="AZ1700" s="312" t="s">
        <v>172</v>
      </c>
    </row>
    <row r="1701" spans="2:66" s="116" customFormat="1" ht="22.6" customHeight="1" x14ac:dyDescent="0.35">
      <c r="B1701" s="315"/>
      <c r="C1701" s="316"/>
      <c r="D1701" s="316"/>
      <c r="E1701" s="317" t="s">
        <v>5</v>
      </c>
      <c r="F1701" s="318" t="s">
        <v>205</v>
      </c>
      <c r="G1701" s="319"/>
      <c r="H1701" s="319"/>
      <c r="I1701" s="319"/>
      <c r="J1701" s="316"/>
      <c r="K1701" s="320">
        <v>5</v>
      </c>
      <c r="L1701" s="316"/>
      <c r="M1701" s="316"/>
      <c r="N1701" s="316"/>
      <c r="O1701" s="316"/>
      <c r="P1701" s="316"/>
      <c r="Q1701" s="316"/>
      <c r="S1701" s="321"/>
      <c r="U1701" s="322"/>
      <c r="V1701" s="316"/>
      <c r="W1701" s="316"/>
      <c r="X1701" s="316"/>
      <c r="Y1701" s="316"/>
      <c r="Z1701" s="316"/>
      <c r="AA1701" s="316"/>
      <c r="AB1701" s="323"/>
      <c r="AU1701" s="324" t="s">
        <v>180</v>
      </c>
      <c r="AV1701" s="324" t="s">
        <v>86</v>
      </c>
      <c r="AW1701" s="116" t="s">
        <v>86</v>
      </c>
      <c r="AX1701" s="116" t="s">
        <v>31</v>
      </c>
      <c r="AY1701" s="116" t="s">
        <v>81</v>
      </c>
      <c r="AZ1701" s="324" t="s">
        <v>172</v>
      </c>
    </row>
    <row r="1702" spans="2:66" s="112" customFormat="1" ht="44.2" customHeight="1" x14ac:dyDescent="0.35">
      <c r="B1702" s="187"/>
      <c r="C1702" s="288" t="s">
        <v>1642</v>
      </c>
      <c r="D1702" s="288" t="s">
        <v>173</v>
      </c>
      <c r="E1702" s="289" t="s">
        <v>1643</v>
      </c>
      <c r="F1702" s="290" t="s">
        <v>1644</v>
      </c>
      <c r="G1702" s="290"/>
      <c r="H1702" s="290"/>
      <c r="I1702" s="290"/>
      <c r="J1702" s="291" t="s">
        <v>1613</v>
      </c>
      <c r="K1702" s="292">
        <v>3</v>
      </c>
      <c r="L1702" s="293"/>
      <c r="M1702" s="293"/>
      <c r="N1702" s="294">
        <f>ROUND(L1702*K1702,2)</f>
        <v>0</v>
      </c>
      <c r="O1702" s="294"/>
      <c r="P1702" s="294"/>
      <c r="Q1702" s="294"/>
      <c r="R1702" s="114" t="s">
        <v>5</v>
      </c>
      <c r="S1702" s="192"/>
      <c r="U1702" s="295" t="s">
        <v>5</v>
      </c>
      <c r="V1702" s="300" t="s">
        <v>39</v>
      </c>
      <c r="W1702" s="301">
        <v>1.736</v>
      </c>
      <c r="X1702" s="301">
        <f>W1702*K1702</f>
        <v>5.2080000000000002</v>
      </c>
      <c r="Y1702" s="301">
        <v>2.5000000000000001E-4</v>
      </c>
      <c r="Z1702" s="301">
        <f>Y1702*K1702</f>
        <v>7.5000000000000002E-4</v>
      </c>
      <c r="AA1702" s="301">
        <v>0</v>
      </c>
      <c r="AB1702" s="302">
        <f>AA1702*K1702</f>
        <v>0</v>
      </c>
      <c r="AS1702" s="172" t="s">
        <v>273</v>
      </c>
      <c r="AU1702" s="172" t="s">
        <v>173</v>
      </c>
      <c r="AV1702" s="172" t="s">
        <v>86</v>
      </c>
      <c r="AZ1702" s="172" t="s">
        <v>172</v>
      </c>
      <c r="BF1702" s="299">
        <f>IF(V1702="základní",N1702,0)</f>
        <v>0</v>
      </c>
      <c r="BG1702" s="299">
        <f>IF(V1702="snížená",N1702,0)</f>
        <v>0</v>
      </c>
      <c r="BH1702" s="299">
        <f>IF(V1702="zákl. přenesená",N1702,0)</f>
        <v>0</v>
      </c>
      <c r="BI1702" s="299">
        <f>IF(V1702="sníž. přenesená",N1702,0)</f>
        <v>0</v>
      </c>
      <c r="BJ1702" s="299">
        <f>IF(V1702="nulová",N1702,0)</f>
        <v>0</v>
      </c>
      <c r="BK1702" s="172" t="s">
        <v>81</v>
      </c>
      <c r="BL1702" s="299">
        <f>ROUND(L1702*K1702,2)</f>
        <v>0</v>
      </c>
      <c r="BM1702" s="172" t="s">
        <v>273</v>
      </c>
      <c r="BN1702" s="172" t="s">
        <v>1645</v>
      </c>
    </row>
    <row r="1703" spans="2:66" s="112" customFormat="1" ht="407.95" customHeight="1" x14ac:dyDescent="0.35">
      <c r="B1703" s="187"/>
      <c r="C1703" s="188"/>
      <c r="D1703" s="188"/>
      <c r="E1703" s="188"/>
      <c r="F1703" s="362" t="s">
        <v>1646</v>
      </c>
      <c r="G1703" s="355"/>
      <c r="H1703" s="355"/>
      <c r="I1703" s="355"/>
      <c r="J1703" s="188"/>
      <c r="K1703" s="188"/>
      <c r="L1703" s="188"/>
      <c r="M1703" s="188"/>
      <c r="N1703" s="188"/>
      <c r="O1703" s="188"/>
      <c r="P1703" s="188"/>
      <c r="Q1703" s="188"/>
      <c r="S1703" s="192"/>
      <c r="U1703" s="356"/>
      <c r="V1703" s="188"/>
      <c r="W1703" s="188"/>
      <c r="X1703" s="188"/>
      <c r="Y1703" s="188"/>
      <c r="Z1703" s="188"/>
      <c r="AA1703" s="188"/>
      <c r="AB1703" s="357"/>
      <c r="AU1703" s="172" t="s">
        <v>326</v>
      </c>
      <c r="AV1703" s="172" t="s">
        <v>86</v>
      </c>
    </row>
    <row r="1704" spans="2:66" s="115" customFormat="1" ht="22.6" customHeight="1" x14ac:dyDescent="0.35">
      <c r="B1704" s="303"/>
      <c r="C1704" s="304"/>
      <c r="D1704" s="304"/>
      <c r="E1704" s="305" t="s">
        <v>5</v>
      </c>
      <c r="F1704" s="313" t="s">
        <v>1616</v>
      </c>
      <c r="G1704" s="314"/>
      <c r="H1704" s="314"/>
      <c r="I1704" s="314"/>
      <c r="J1704" s="304"/>
      <c r="K1704" s="308" t="s">
        <v>5</v>
      </c>
      <c r="L1704" s="304"/>
      <c r="M1704" s="304"/>
      <c r="N1704" s="304"/>
      <c r="O1704" s="304"/>
      <c r="P1704" s="304"/>
      <c r="Q1704" s="304"/>
      <c r="S1704" s="309"/>
      <c r="U1704" s="310"/>
      <c r="V1704" s="304"/>
      <c r="W1704" s="304"/>
      <c r="X1704" s="304"/>
      <c r="Y1704" s="304"/>
      <c r="Z1704" s="304"/>
      <c r="AA1704" s="304"/>
      <c r="AB1704" s="311"/>
      <c r="AU1704" s="312" t="s">
        <v>180</v>
      </c>
      <c r="AV1704" s="312" t="s">
        <v>86</v>
      </c>
      <c r="AW1704" s="115" t="s">
        <v>81</v>
      </c>
      <c r="AX1704" s="115" t="s">
        <v>31</v>
      </c>
      <c r="AY1704" s="115" t="s">
        <v>74</v>
      </c>
      <c r="AZ1704" s="312" t="s">
        <v>172</v>
      </c>
    </row>
    <row r="1705" spans="2:66" s="116" customFormat="1" ht="22.6" customHeight="1" x14ac:dyDescent="0.35">
      <c r="B1705" s="315"/>
      <c r="C1705" s="316"/>
      <c r="D1705" s="316"/>
      <c r="E1705" s="317" t="s">
        <v>5</v>
      </c>
      <c r="F1705" s="318" t="s">
        <v>190</v>
      </c>
      <c r="G1705" s="319"/>
      <c r="H1705" s="319"/>
      <c r="I1705" s="319"/>
      <c r="J1705" s="316"/>
      <c r="K1705" s="320">
        <v>3</v>
      </c>
      <c r="L1705" s="316"/>
      <c r="M1705" s="316"/>
      <c r="N1705" s="316"/>
      <c r="O1705" s="316"/>
      <c r="P1705" s="316"/>
      <c r="Q1705" s="316"/>
      <c r="S1705" s="321"/>
      <c r="U1705" s="322"/>
      <c r="V1705" s="316"/>
      <c r="W1705" s="316"/>
      <c r="X1705" s="316"/>
      <c r="Y1705" s="316"/>
      <c r="Z1705" s="316"/>
      <c r="AA1705" s="316"/>
      <c r="AB1705" s="323"/>
      <c r="AU1705" s="324" t="s">
        <v>180</v>
      </c>
      <c r="AV1705" s="324" t="s">
        <v>86</v>
      </c>
      <c r="AW1705" s="116" t="s">
        <v>86</v>
      </c>
      <c r="AX1705" s="116" t="s">
        <v>31</v>
      </c>
      <c r="AY1705" s="116" t="s">
        <v>81</v>
      </c>
      <c r="AZ1705" s="324" t="s">
        <v>172</v>
      </c>
    </row>
    <row r="1706" spans="2:66" s="112" customFormat="1" ht="44.2" customHeight="1" x14ac:dyDescent="0.35">
      <c r="B1706" s="187"/>
      <c r="C1706" s="288" t="s">
        <v>1647</v>
      </c>
      <c r="D1706" s="288" t="s">
        <v>173</v>
      </c>
      <c r="E1706" s="289" t="s">
        <v>1648</v>
      </c>
      <c r="F1706" s="290" t="s">
        <v>1649</v>
      </c>
      <c r="G1706" s="290"/>
      <c r="H1706" s="290"/>
      <c r="I1706" s="290"/>
      <c r="J1706" s="291" t="s">
        <v>1613</v>
      </c>
      <c r="K1706" s="292">
        <v>2</v>
      </c>
      <c r="L1706" s="293"/>
      <c r="M1706" s="293"/>
      <c r="N1706" s="294">
        <f>ROUND(L1706*K1706,2)</f>
        <v>0</v>
      </c>
      <c r="O1706" s="294"/>
      <c r="P1706" s="294"/>
      <c r="Q1706" s="294"/>
      <c r="R1706" s="114" t="s">
        <v>5</v>
      </c>
      <c r="S1706" s="192"/>
      <c r="U1706" s="295" t="s">
        <v>5</v>
      </c>
      <c r="V1706" s="300" t="s">
        <v>39</v>
      </c>
      <c r="W1706" s="301">
        <v>1.736</v>
      </c>
      <c r="X1706" s="301">
        <f>W1706*K1706</f>
        <v>3.472</v>
      </c>
      <c r="Y1706" s="301">
        <v>2.5000000000000001E-4</v>
      </c>
      <c r="Z1706" s="301">
        <f>Y1706*K1706</f>
        <v>5.0000000000000001E-4</v>
      </c>
      <c r="AA1706" s="301">
        <v>0</v>
      </c>
      <c r="AB1706" s="302">
        <f>AA1706*K1706</f>
        <v>0</v>
      </c>
      <c r="AS1706" s="172" t="s">
        <v>273</v>
      </c>
      <c r="AU1706" s="172" t="s">
        <v>173</v>
      </c>
      <c r="AV1706" s="172" t="s">
        <v>86</v>
      </c>
      <c r="AZ1706" s="172" t="s">
        <v>172</v>
      </c>
      <c r="BF1706" s="299">
        <f>IF(V1706="základní",N1706,0)</f>
        <v>0</v>
      </c>
      <c r="BG1706" s="299">
        <f>IF(V1706="snížená",N1706,0)</f>
        <v>0</v>
      </c>
      <c r="BH1706" s="299">
        <f>IF(V1706="zákl. přenesená",N1706,0)</f>
        <v>0</v>
      </c>
      <c r="BI1706" s="299">
        <f>IF(V1706="sníž. přenesená",N1706,0)</f>
        <v>0</v>
      </c>
      <c r="BJ1706" s="299">
        <f>IF(V1706="nulová",N1706,0)</f>
        <v>0</v>
      </c>
      <c r="BK1706" s="172" t="s">
        <v>81</v>
      </c>
      <c r="BL1706" s="299">
        <f>ROUND(L1706*K1706,2)</f>
        <v>0</v>
      </c>
      <c r="BM1706" s="172" t="s">
        <v>273</v>
      </c>
      <c r="BN1706" s="172" t="s">
        <v>1650</v>
      </c>
    </row>
    <row r="1707" spans="2:66" s="112" customFormat="1" ht="402.05" customHeight="1" x14ac:dyDescent="0.35">
      <c r="B1707" s="187"/>
      <c r="C1707" s="188"/>
      <c r="D1707" s="188"/>
      <c r="E1707" s="188"/>
      <c r="F1707" s="354" t="s">
        <v>1651</v>
      </c>
      <c r="G1707" s="355"/>
      <c r="H1707" s="355"/>
      <c r="I1707" s="355"/>
      <c r="J1707" s="188"/>
      <c r="K1707" s="188"/>
      <c r="L1707" s="188"/>
      <c r="M1707" s="188"/>
      <c r="N1707" s="188"/>
      <c r="O1707" s="188"/>
      <c r="P1707" s="188"/>
      <c r="Q1707" s="188"/>
      <c r="S1707" s="192"/>
      <c r="U1707" s="356"/>
      <c r="V1707" s="188"/>
      <c r="W1707" s="188"/>
      <c r="X1707" s="188"/>
      <c r="Y1707" s="188"/>
      <c r="Z1707" s="188"/>
      <c r="AA1707" s="188"/>
      <c r="AB1707" s="357"/>
      <c r="AU1707" s="172" t="s">
        <v>326</v>
      </c>
      <c r="AV1707" s="172" t="s">
        <v>86</v>
      </c>
    </row>
    <row r="1708" spans="2:66" s="115" customFormat="1" ht="22.6" customHeight="1" x14ac:dyDescent="0.35">
      <c r="B1708" s="303"/>
      <c r="C1708" s="304"/>
      <c r="D1708" s="304"/>
      <c r="E1708" s="305" t="s">
        <v>5</v>
      </c>
      <c r="F1708" s="313" t="s">
        <v>1616</v>
      </c>
      <c r="G1708" s="314"/>
      <c r="H1708" s="314"/>
      <c r="I1708" s="314"/>
      <c r="J1708" s="304"/>
      <c r="K1708" s="308" t="s">
        <v>5</v>
      </c>
      <c r="L1708" s="304"/>
      <c r="M1708" s="304"/>
      <c r="N1708" s="304"/>
      <c r="O1708" s="304"/>
      <c r="P1708" s="304"/>
      <c r="Q1708" s="304"/>
      <c r="S1708" s="309"/>
      <c r="U1708" s="310"/>
      <c r="V1708" s="304"/>
      <c r="W1708" s="304"/>
      <c r="X1708" s="304"/>
      <c r="Y1708" s="304"/>
      <c r="Z1708" s="304"/>
      <c r="AA1708" s="304"/>
      <c r="AB1708" s="311"/>
      <c r="AU1708" s="312" t="s">
        <v>180</v>
      </c>
      <c r="AV1708" s="312" t="s">
        <v>86</v>
      </c>
      <c r="AW1708" s="115" t="s">
        <v>81</v>
      </c>
      <c r="AX1708" s="115" t="s">
        <v>31</v>
      </c>
      <c r="AY1708" s="115" t="s">
        <v>74</v>
      </c>
      <c r="AZ1708" s="312" t="s">
        <v>172</v>
      </c>
    </row>
    <row r="1709" spans="2:66" s="116" customFormat="1" ht="22.6" customHeight="1" x14ac:dyDescent="0.35">
      <c r="B1709" s="315"/>
      <c r="C1709" s="316"/>
      <c r="D1709" s="316"/>
      <c r="E1709" s="317" t="s">
        <v>5</v>
      </c>
      <c r="F1709" s="318" t="s">
        <v>86</v>
      </c>
      <c r="G1709" s="319"/>
      <c r="H1709" s="319"/>
      <c r="I1709" s="319"/>
      <c r="J1709" s="316"/>
      <c r="K1709" s="320">
        <v>2</v>
      </c>
      <c r="L1709" s="316"/>
      <c r="M1709" s="316"/>
      <c r="N1709" s="316"/>
      <c r="O1709" s="316"/>
      <c r="P1709" s="316"/>
      <c r="Q1709" s="316"/>
      <c r="S1709" s="321"/>
      <c r="U1709" s="322"/>
      <c r="V1709" s="316"/>
      <c r="W1709" s="316"/>
      <c r="X1709" s="316"/>
      <c r="Y1709" s="316"/>
      <c r="Z1709" s="316"/>
      <c r="AA1709" s="316"/>
      <c r="AB1709" s="323"/>
      <c r="AU1709" s="324" t="s">
        <v>180</v>
      </c>
      <c r="AV1709" s="324" t="s">
        <v>86</v>
      </c>
      <c r="AW1709" s="116" t="s">
        <v>86</v>
      </c>
      <c r="AX1709" s="116" t="s">
        <v>31</v>
      </c>
      <c r="AY1709" s="116" t="s">
        <v>81</v>
      </c>
      <c r="AZ1709" s="324" t="s">
        <v>172</v>
      </c>
    </row>
    <row r="1710" spans="2:66" s="112" customFormat="1" ht="44.2" customHeight="1" x14ac:dyDescent="0.35">
      <c r="B1710" s="187"/>
      <c r="C1710" s="288" t="s">
        <v>1652</v>
      </c>
      <c r="D1710" s="288" t="s">
        <v>173</v>
      </c>
      <c r="E1710" s="289" t="s">
        <v>1653</v>
      </c>
      <c r="F1710" s="290" t="s">
        <v>1654</v>
      </c>
      <c r="G1710" s="290"/>
      <c r="H1710" s="290"/>
      <c r="I1710" s="290"/>
      <c r="J1710" s="291" t="s">
        <v>1613</v>
      </c>
      <c r="K1710" s="292">
        <v>2</v>
      </c>
      <c r="L1710" s="293"/>
      <c r="M1710" s="293"/>
      <c r="N1710" s="294">
        <f>ROUND(L1710*K1710,2)</f>
        <v>0</v>
      </c>
      <c r="O1710" s="294"/>
      <c r="P1710" s="294"/>
      <c r="Q1710" s="294"/>
      <c r="R1710" s="114" t="s">
        <v>5</v>
      </c>
      <c r="S1710" s="192"/>
      <c r="U1710" s="295" t="s">
        <v>5</v>
      </c>
      <c r="V1710" s="300" t="s">
        <v>39</v>
      </c>
      <c r="W1710" s="301">
        <v>1.736</v>
      </c>
      <c r="X1710" s="301">
        <f>W1710*K1710</f>
        <v>3.472</v>
      </c>
      <c r="Y1710" s="301">
        <v>2.5000000000000001E-4</v>
      </c>
      <c r="Z1710" s="301">
        <f>Y1710*K1710</f>
        <v>5.0000000000000001E-4</v>
      </c>
      <c r="AA1710" s="301">
        <v>0</v>
      </c>
      <c r="AB1710" s="302">
        <f>AA1710*K1710</f>
        <v>0</v>
      </c>
      <c r="AS1710" s="172" t="s">
        <v>273</v>
      </c>
      <c r="AU1710" s="172" t="s">
        <v>173</v>
      </c>
      <c r="AV1710" s="172" t="s">
        <v>86</v>
      </c>
      <c r="AZ1710" s="172" t="s">
        <v>172</v>
      </c>
      <c r="BF1710" s="299">
        <f>IF(V1710="základní",N1710,0)</f>
        <v>0</v>
      </c>
      <c r="BG1710" s="299">
        <f>IF(V1710="snížená",N1710,0)</f>
        <v>0</v>
      </c>
      <c r="BH1710" s="299">
        <f>IF(V1710="zákl. přenesená",N1710,0)</f>
        <v>0</v>
      </c>
      <c r="BI1710" s="299">
        <f>IF(V1710="sníž. přenesená",N1710,0)</f>
        <v>0</v>
      </c>
      <c r="BJ1710" s="299">
        <f>IF(V1710="nulová",N1710,0)</f>
        <v>0</v>
      </c>
      <c r="BK1710" s="172" t="s">
        <v>81</v>
      </c>
      <c r="BL1710" s="299">
        <f>ROUND(L1710*K1710,2)</f>
        <v>0</v>
      </c>
      <c r="BM1710" s="172" t="s">
        <v>273</v>
      </c>
      <c r="BN1710" s="172" t="s">
        <v>1655</v>
      </c>
    </row>
    <row r="1711" spans="2:66" s="112" customFormat="1" ht="402.05" customHeight="1" x14ac:dyDescent="0.35">
      <c r="B1711" s="187"/>
      <c r="C1711" s="188"/>
      <c r="D1711" s="188"/>
      <c r="E1711" s="188"/>
      <c r="F1711" s="354" t="s">
        <v>1656</v>
      </c>
      <c r="G1711" s="355"/>
      <c r="H1711" s="355"/>
      <c r="I1711" s="355"/>
      <c r="J1711" s="188"/>
      <c r="K1711" s="188"/>
      <c r="L1711" s="188"/>
      <c r="M1711" s="188"/>
      <c r="N1711" s="188"/>
      <c r="O1711" s="188"/>
      <c r="P1711" s="188"/>
      <c r="Q1711" s="188"/>
      <c r="S1711" s="192"/>
      <c r="U1711" s="356"/>
      <c r="V1711" s="188"/>
      <c r="W1711" s="188"/>
      <c r="X1711" s="188"/>
      <c r="Y1711" s="188"/>
      <c r="Z1711" s="188"/>
      <c r="AA1711" s="188"/>
      <c r="AB1711" s="357"/>
      <c r="AU1711" s="172" t="s">
        <v>326</v>
      </c>
      <c r="AV1711" s="172" t="s">
        <v>86</v>
      </c>
    </row>
    <row r="1712" spans="2:66" s="115" customFormat="1" ht="22.6" customHeight="1" x14ac:dyDescent="0.35">
      <c r="B1712" s="303"/>
      <c r="C1712" s="304"/>
      <c r="D1712" s="304"/>
      <c r="E1712" s="305" t="s">
        <v>5</v>
      </c>
      <c r="F1712" s="313" t="s">
        <v>1616</v>
      </c>
      <c r="G1712" s="314"/>
      <c r="H1712" s="314"/>
      <c r="I1712" s="314"/>
      <c r="J1712" s="304"/>
      <c r="K1712" s="308" t="s">
        <v>5</v>
      </c>
      <c r="L1712" s="304"/>
      <c r="M1712" s="304"/>
      <c r="N1712" s="304"/>
      <c r="O1712" s="304"/>
      <c r="P1712" s="304"/>
      <c r="Q1712" s="304"/>
      <c r="S1712" s="309"/>
      <c r="U1712" s="310"/>
      <c r="V1712" s="304"/>
      <c r="W1712" s="304"/>
      <c r="X1712" s="304"/>
      <c r="Y1712" s="304"/>
      <c r="Z1712" s="304"/>
      <c r="AA1712" s="304"/>
      <c r="AB1712" s="311"/>
      <c r="AU1712" s="312" t="s">
        <v>180</v>
      </c>
      <c r="AV1712" s="312" t="s">
        <v>86</v>
      </c>
      <c r="AW1712" s="115" t="s">
        <v>81</v>
      </c>
      <c r="AX1712" s="115" t="s">
        <v>31</v>
      </c>
      <c r="AY1712" s="115" t="s">
        <v>74</v>
      </c>
      <c r="AZ1712" s="312" t="s">
        <v>172</v>
      </c>
    </row>
    <row r="1713" spans="2:66" s="116" customFormat="1" ht="22.6" customHeight="1" x14ac:dyDescent="0.35">
      <c r="B1713" s="315"/>
      <c r="C1713" s="316"/>
      <c r="D1713" s="316"/>
      <c r="E1713" s="317" t="s">
        <v>5</v>
      </c>
      <c r="F1713" s="318" t="s">
        <v>86</v>
      </c>
      <c r="G1713" s="319"/>
      <c r="H1713" s="319"/>
      <c r="I1713" s="319"/>
      <c r="J1713" s="316"/>
      <c r="K1713" s="320">
        <v>2</v>
      </c>
      <c r="L1713" s="316"/>
      <c r="M1713" s="316"/>
      <c r="N1713" s="316"/>
      <c r="O1713" s="316"/>
      <c r="P1713" s="316"/>
      <c r="Q1713" s="316"/>
      <c r="S1713" s="321"/>
      <c r="U1713" s="322"/>
      <c r="V1713" s="316"/>
      <c r="W1713" s="316"/>
      <c r="X1713" s="316"/>
      <c r="Y1713" s="316"/>
      <c r="Z1713" s="316"/>
      <c r="AA1713" s="316"/>
      <c r="AB1713" s="323"/>
      <c r="AU1713" s="324" t="s">
        <v>180</v>
      </c>
      <c r="AV1713" s="324" t="s">
        <v>86</v>
      </c>
      <c r="AW1713" s="116" t="s">
        <v>86</v>
      </c>
      <c r="AX1713" s="116" t="s">
        <v>31</v>
      </c>
      <c r="AY1713" s="116" t="s">
        <v>81</v>
      </c>
      <c r="AZ1713" s="324" t="s">
        <v>172</v>
      </c>
    </row>
    <row r="1714" spans="2:66" s="112" customFormat="1" ht="44.2" customHeight="1" x14ac:dyDescent="0.35">
      <c r="B1714" s="187"/>
      <c r="C1714" s="288" t="s">
        <v>1657</v>
      </c>
      <c r="D1714" s="288" t="s">
        <v>173</v>
      </c>
      <c r="E1714" s="289" t="s">
        <v>1658</v>
      </c>
      <c r="F1714" s="290" t="s">
        <v>1659</v>
      </c>
      <c r="G1714" s="290"/>
      <c r="H1714" s="290"/>
      <c r="I1714" s="290"/>
      <c r="J1714" s="291" t="s">
        <v>1613</v>
      </c>
      <c r="K1714" s="292">
        <v>3</v>
      </c>
      <c r="L1714" s="293"/>
      <c r="M1714" s="293"/>
      <c r="N1714" s="294">
        <f>ROUND(L1714*K1714,2)</f>
        <v>0</v>
      </c>
      <c r="O1714" s="294"/>
      <c r="P1714" s="294"/>
      <c r="Q1714" s="294"/>
      <c r="R1714" s="114" t="s">
        <v>5</v>
      </c>
      <c r="S1714" s="192"/>
      <c r="U1714" s="295" t="s">
        <v>5</v>
      </c>
      <c r="V1714" s="300" t="s">
        <v>39</v>
      </c>
      <c r="W1714" s="301">
        <v>1.736</v>
      </c>
      <c r="X1714" s="301">
        <f>W1714*K1714</f>
        <v>5.2080000000000002</v>
      </c>
      <c r="Y1714" s="301">
        <v>2.5000000000000001E-4</v>
      </c>
      <c r="Z1714" s="301">
        <f>Y1714*K1714</f>
        <v>7.5000000000000002E-4</v>
      </c>
      <c r="AA1714" s="301">
        <v>0</v>
      </c>
      <c r="AB1714" s="302">
        <f>AA1714*K1714</f>
        <v>0</v>
      </c>
      <c r="AS1714" s="172" t="s">
        <v>273</v>
      </c>
      <c r="AU1714" s="172" t="s">
        <v>173</v>
      </c>
      <c r="AV1714" s="172" t="s">
        <v>86</v>
      </c>
      <c r="AZ1714" s="172" t="s">
        <v>172</v>
      </c>
      <c r="BF1714" s="299">
        <f>IF(V1714="základní",N1714,0)</f>
        <v>0</v>
      </c>
      <c r="BG1714" s="299">
        <f>IF(V1714="snížená",N1714,0)</f>
        <v>0</v>
      </c>
      <c r="BH1714" s="299">
        <f>IF(V1714="zákl. přenesená",N1714,0)</f>
        <v>0</v>
      </c>
      <c r="BI1714" s="299">
        <f>IF(V1714="sníž. přenesená",N1714,0)</f>
        <v>0</v>
      </c>
      <c r="BJ1714" s="299">
        <f>IF(V1714="nulová",N1714,0)</f>
        <v>0</v>
      </c>
      <c r="BK1714" s="172" t="s">
        <v>81</v>
      </c>
      <c r="BL1714" s="299">
        <f>ROUND(L1714*K1714,2)</f>
        <v>0</v>
      </c>
      <c r="BM1714" s="172" t="s">
        <v>273</v>
      </c>
      <c r="BN1714" s="172" t="s">
        <v>1660</v>
      </c>
    </row>
    <row r="1715" spans="2:66" s="112" customFormat="1" ht="353.95" customHeight="1" x14ac:dyDescent="0.35">
      <c r="B1715" s="187"/>
      <c r="C1715" s="188"/>
      <c r="D1715" s="188"/>
      <c r="E1715" s="188"/>
      <c r="F1715" s="354" t="s">
        <v>1661</v>
      </c>
      <c r="G1715" s="355"/>
      <c r="H1715" s="355"/>
      <c r="I1715" s="355"/>
      <c r="J1715" s="188"/>
      <c r="K1715" s="188"/>
      <c r="L1715" s="188"/>
      <c r="M1715" s="188"/>
      <c r="N1715" s="188"/>
      <c r="O1715" s="188"/>
      <c r="P1715" s="188"/>
      <c r="Q1715" s="188"/>
      <c r="S1715" s="192"/>
      <c r="U1715" s="356"/>
      <c r="V1715" s="188"/>
      <c r="W1715" s="188"/>
      <c r="X1715" s="188"/>
      <c r="Y1715" s="188"/>
      <c r="Z1715" s="188"/>
      <c r="AA1715" s="188"/>
      <c r="AB1715" s="357"/>
      <c r="AU1715" s="172" t="s">
        <v>326</v>
      </c>
      <c r="AV1715" s="172" t="s">
        <v>86</v>
      </c>
    </row>
    <row r="1716" spans="2:66" s="115" customFormat="1" ht="22.6" customHeight="1" x14ac:dyDescent="0.35">
      <c r="B1716" s="303"/>
      <c r="C1716" s="304"/>
      <c r="D1716" s="304"/>
      <c r="E1716" s="305" t="s">
        <v>5</v>
      </c>
      <c r="F1716" s="313" t="s">
        <v>1616</v>
      </c>
      <c r="G1716" s="314"/>
      <c r="H1716" s="314"/>
      <c r="I1716" s="314"/>
      <c r="J1716" s="304"/>
      <c r="K1716" s="308" t="s">
        <v>5</v>
      </c>
      <c r="L1716" s="304"/>
      <c r="M1716" s="304"/>
      <c r="N1716" s="304"/>
      <c r="O1716" s="304"/>
      <c r="P1716" s="304"/>
      <c r="Q1716" s="304"/>
      <c r="S1716" s="309"/>
      <c r="U1716" s="310"/>
      <c r="V1716" s="304"/>
      <c r="W1716" s="304"/>
      <c r="X1716" s="304"/>
      <c r="Y1716" s="304"/>
      <c r="Z1716" s="304"/>
      <c r="AA1716" s="304"/>
      <c r="AB1716" s="311"/>
      <c r="AU1716" s="312" t="s">
        <v>180</v>
      </c>
      <c r="AV1716" s="312" t="s">
        <v>86</v>
      </c>
      <c r="AW1716" s="115" t="s">
        <v>81</v>
      </c>
      <c r="AX1716" s="115" t="s">
        <v>31</v>
      </c>
      <c r="AY1716" s="115" t="s">
        <v>74</v>
      </c>
      <c r="AZ1716" s="312" t="s">
        <v>172</v>
      </c>
    </row>
    <row r="1717" spans="2:66" s="116" customFormat="1" ht="22.6" customHeight="1" x14ac:dyDescent="0.35">
      <c r="B1717" s="315"/>
      <c r="C1717" s="316"/>
      <c r="D1717" s="316"/>
      <c r="E1717" s="317" t="s">
        <v>5</v>
      </c>
      <c r="F1717" s="318" t="s">
        <v>190</v>
      </c>
      <c r="G1717" s="319"/>
      <c r="H1717" s="319"/>
      <c r="I1717" s="319"/>
      <c r="J1717" s="316"/>
      <c r="K1717" s="320">
        <v>3</v>
      </c>
      <c r="L1717" s="316"/>
      <c r="M1717" s="316"/>
      <c r="N1717" s="316"/>
      <c r="O1717" s="316"/>
      <c r="P1717" s="316"/>
      <c r="Q1717" s="316"/>
      <c r="S1717" s="321"/>
      <c r="U1717" s="322"/>
      <c r="V1717" s="316"/>
      <c r="W1717" s="316"/>
      <c r="X1717" s="316"/>
      <c r="Y1717" s="316"/>
      <c r="Z1717" s="316"/>
      <c r="AA1717" s="316"/>
      <c r="AB1717" s="323"/>
      <c r="AU1717" s="324" t="s">
        <v>180</v>
      </c>
      <c r="AV1717" s="324" t="s">
        <v>86</v>
      </c>
      <c r="AW1717" s="116" t="s">
        <v>86</v>
      </c>
      <c r="AX1717" s="116" t="s">
        <v>31</v>
      </c>
      <c r="AY1717" s="116" t="s">
        <v>81</v>
      </c>
      <c r="AZ1717" s="324" t="s">
        <v>172</v>
      </c>
    </row>
    <row r="1718" spans="2:66" s="112" customFormat="1" ht="44.2" customHeight="1" x14ac:dyDescent="0.35">
      <c r="B1718" s="187"/>
      <c r="C1718" s="288" t="s">
        <v>1662</v>
      </c>
      <c r="D1718" s="288" t="s">
        <v>173</v>
      </c>
      <c r="E1718" s="289" t="s">
        <v>1663</v>
      </c>
      <c r="F1718" s="290" t="s">
        <v>1664</v>
      </c>
      <c r="G1718" s="290"/>
      <c r="H1718" s="290"/>
      <c r="I1718" s="290"/>
      <c r="J1718" s="291" t="s">
        <v>1613</v>
      </c>
      <c r="K1718" s="292">
        <v>3</v>
      </c>
      <c r="L1718" s="293"/>
      <c r="M1718" s="293"/>
      <c r="N1718" s="294">
        <f>ROUND(L1718*K1718,2)</f>
        <v>0</v>
      </c>
      <c r="O1718" s="294"/>
      <c r="P1718" s="294"/>
      <c r="Q1718" s="294"/>
      <c r="R1718" s="114" t="s">
        <v>5</v>
      </c>
      <c r="S1718" s="192"/>
      <c r="U1718" s="295" t="s">
        <v>5</v>
      </c>
      <c r="V1718" s="300" t="s">
        <v>39</v>
      </c>
      <c r="W1718" s="301">
        <v>1.736</v>
      </c>
      <c r="X1718" s="301">
        <f>W1718*K1718</f>
        <v>5.2080000000000002</v>
      </c>
      <c r="Y1718" s="301">
        <v>2.5000000000000001E-4</v>
      </c>
      <c r="Z1718" s="301">
        <f>Y1718*K1718</f>
        <v>7.5000000000000002E-4</v>
      </c>
      <c r="AA1718" s="301">
        <v>0</v>
      </c>
      <c r="AB1718" s="302">
        <f>AA1718*K1718</f>
        <v>0</v>
      </c>
      <c r="AS1718" s="172" t="s">
        <v>273</v>
      </c>
      <c r="AU1718" s="172" t="s">
        <v>173</v>
      </c>
      <c r="AV1718" s="172" t="s">
        <v>86</v>
      </c>
      <c r="AZ1718" s="172" t="s">
        <v>172</v>
      </c>
      <c r="BF1718" s="299">
        <f>IF(V1718="základní",N1718,0)</f>
        <v>0</v>
      </c>
      <c r="BG1718" s="299">
        <f>IF(V1718="snížená",N1718,0)</f>
        <v>0</v>
      </c>
      <c r="BH1718" s="299">
        <f>IF(V1718="zákl. přenesená",N1718,0)</f>
        <v>0</v>
      </c>
      <c r="BI1718" s="299">
        <f>IF(V1718="sníž. přenesená",N1718,0)</f>
        <v>0</v>
      </c>
      <c r="BJ1718" s="299">
        <f>IF(V1718="nulová",N1718,0)</f>
        <v>0</v>
      </c>
      <c r="BK1718" s="172" t="s">
        <v>81</v>
      </c>
      <c r="BL1718" s="299">
        <f>ROUND(L1718*K1718,2)</f>
        <v>0</v>
      </c>
      <c r="BM1718" s="172" t="s">
        <v>273</v>
      </c>
      <c r="BN1718" s="172" t="s">
        <v>1665</v>
      </c>
    </row>
    <row r="1719" spans="2:66" s="112" customFormat="1" ht="402.05" customHeight="1" x14ac:dyDescent="0.35">
      <c r="B1719" s="187"/>
      <c r="C1719" s="188"/>
      <c r="D1719" s="188"/>
      <c r="E1719" s="188"/>
      <c r="F1719" s="354" t="s">
        <v>1666</v>
      </c>
      <c r="G1719" s="355"/>
      <c r="H1719" s="355"/>
      <c r="I1719" s="355"/>
      <c r="J1719" s="188"/>
      <c r="K1719" s="188"/>
      <c r="L1719" s="188"/>
      <c r="M1719" s="188"/>
      <c r="N1719" s="188"/>
      <c r="O1719" s="188"/>
      <c r="P1719" s="188"/>
      <c r="Q1719" s="188"/>
      <c r="S1719" s="192"/>
      <c r="U1719" s="356"/>
      <c r="V1719" s="188"/>
      <c r="W1719" s="188"/>
      <c r="X1719" s="188"/>
      <c r="Y1719" s="188"/>
      <c r="Z1719" s="188"/>
      <c r="AA1719" s="188"/>
      <c r="AB1719" s="357"/>
      <c r="AU1719" s="172" t="s">
        <v>326</v>
      </c>
      <c r="AV1719" s="172" t="s">
        <v>86</v>
      </c>
    </row>
    <row r="1720" spans="2:66" s="115" customFormat="1" ht="22.6" customHeight="1" x14ac:dyDescent="0.35">
      <c r="B1720" s="303"/>
      <c r="C1720" s="304"/>
      <c r="D1720" s="304"/>
      <c r="E1720" s="305" t="s">
        <v>5</v>
      </c>
      <c r="F1720" s="313" t="s">
        <v>1616</v>
      </c>
      <c r="G1720" s="314"/>
      <c r="H1720" s="314"/>
      <c r="I1720" s="314"/>
      <c r="J1720" s="304"/>
      <c r="K1720" s="308" t="s">
        <v>5</v>
      </c>
      <c r="L1720" s="304"/>
      <c r="M1720" s="304"/>
      <c r="N1720" s="304"/>
      <c r="O1720" s="304"/>
      <c r="P1720" s="304"/>
      <c r="Q1720" s="304"/>
      <c r="S1720" s="309"/>
      <c r="U1720" s="310"/>
      <c r="V1720" s="304"/>
      <c r="W1720" s="304"/>
      <c r="X1720" s="304"/>
      <c r="Y1720" s="304"/>
      <c r="Z1720" s="304"/>
      <c r="AA1720" s="304"/>
      <c r="AB1720" s="311"/>
      <c r="AU1720" s="312" t="s">
        <v>180</v>
      </c>
      <c r="AV1720" s="312" t="s">
        <v>86</v>
      </c>
      <c r="AW1720" s="115" t="s">
        <v>81</v>
      </c>
      <c r="AX1720" s="115" t="s">
        <v>31</v>
      </c>
      <c r="AY1720" s="115" t="s">
        <v>74</v>
      </c>
      <c r="AZ1720" s="312" t="s">
        <v>172</v>
      </c>
    </row>
    <row r="1721" spans="2:66" s="116" customFormat="1" ht="22.6" customHeight="1" x14ac:dyDescent="0.35">
      <c r="B1721" s="315"/>
      <c r="C1721" s="316"/>
      <c r="D1721" s="316"/>
      <c r="E1721" s="317" t="s">
        <v>5</v>
      </c>
      <c r="F1721" s="318" t="s">
        <v>190</v>
      </c>
      <c r="G1721" s="319"/>
      <c r="H1721" s="319"/>
      <c r="I1721" s="319"/>
      <c r="J1721" s="316"/>
      <c r="K1721" s="320">
        <v>3</v>
      </c>
      <c r="L1721" s="316"/>
      <c r="M1721" s="316"/>
      <c r="N1721" s="316"/>
      <c r="O1721" s="316"/>
      <c r="P1721" s="316"/>
      <c r="Q1721" s="316"/>
      <c r="S1721" s="321"/>
      <c r="U1721" s="322"/>
      <c r="V1721" s="316"/>
      <c r="W1721" s="316"/>
      <c r="X1721" s="316"/>
      <c r="Y1721" s="316"/>
      <c r="Z1721" s="316"/>
      <c r="AA1721" s="316"/>
      <c r="AB1721" s="323"/>
      <c r="AU1721" s="324" t="s">
        <v>180</v>
      </c>
      <c r="AV1721" s="324" t="s">
        <v>86</v>
      </c>
      <c r="AW1721" s="116" t="s">
        <v>86</v>
      </c>
      <c r="AX1721" s="116" t="s">
        <v>31</v>
      </c>
      <c r="AY1721" s="116" t="s">
        <v>81</v>
      </c>
      <c r="AZ1721" s="324" t="s">
        <v>172</v>
      </c>
    </row>
    <row r="1722" spans="2:66" s="112" customFormat="1" ht="44.2" customHeight="1" x14ac:dyDescent="0.35">
      <c r="B1722" s="187"/>
      <c r="C1722" s="288" t="s">
        <v>1667</v>
      </c>
      <c r="D1722" s="288" t="s">
        <v>173</v>
      </c>
      <c r="E1722" s="289" t="s">
        <v>1668</v>
      </c>
      <c r="F1722" s="290" t="s">
        <v>1669</v>
      </c>
      <c r="G1722" s="290"/>
      <c r="H1722" s="290"/>
      <c r="I1722" s="290"/>
      <c r="J1722" s="291" t="s">
        <v>1613</v>
      </c>
      <c r="K1722" s="292">
        <v>3</v>
      </c>
      <c r="L1722" s="293"/>
      <c r="M1722" s="293"/>
      <c r="N1722" s="294">
        <f>ROUND(L1722*K1722,2)</f>
        <v>0</v>
      </c>
      <c r="O1722" s="294"/>
      <c r="P1722" s="294"/>
      <c r="Q1722" s="294"/>
      <c r="R1722" s="114" t="s">
        <v>5</v>
      </c>
      <c r="S1722" s="192"/>
      <c r="U1722" s="295" t="s">
        <v>5</v>
      </c>
      <c r="V1722" s="300" t="s">
        <v>39</v>
      </c>
      <c r="W1722" s="301">
        <v>1.736</v>
      </c>
      <c r="X1722" s="301">
        <f>W1722*K1722</f>
        <v>5.2080000000000002</v>
      </c>
      <c r="Y1722" s="301">
        <v>2.5000000000000001E-4</v>
      </c>
      <c r="Z1722" s="301">
        <f>Y1722*K1722</f>
        <v>7.5000000000000002E-4</v>
      </c>
      <c r="AA1722" s="301">
        <v>0</v>
      </c>
      <c r="AB1722" s="302">
        <f>AA1722*K1722</f>
        <v>0</v>
      </c>
      <c r="AS1722" s="172" t="s">
        <v>273</v>
      </c>
      <c r="AU1722" s="172" t="s">
        <v>173</v>
      </c>
      <c r="AV1722" s="172" t="s">
        <v>86</v>
      </c>
      <c r="AZ1722" s="172" t="s">
        <v>172</v>
      </c>
      <c r="BF1722" s="299">
        <f>IF(V1722="základní",N1722,0)</f>
        <v>0</v>
      </c>
      <c r="BG1722" s="299">
        <f>IF(V1722="snížená",N1722,0)</f>
        <v>0</v>
      </c>
      <c r="BH1722" s="299">
        <f>IF(V1722="zákl. přenesená",N1722,0)</f>
        <v>0</v>
      </c>
      <c r="BI1722" s="299">
        <f>IF(V1722="sníž. přenesená",N1722,0)</f>
        <v>0</v>
      </c>
      <c r="BJ1722" s="299">
        <f>IF(V1722="nulová",N1722,0)</f>
        <v>0</v>
      </c>
      <c r="BK1722" s="172" t="s">
        <v>81</v>
      </c>
      <c r="BL1722" s="299">
        <f>ROUND(L1722*K1722,2)</f>
        <v>0</v>
      </c>
      <c r="BM1722" s="172" t="s">
        <v>273</v>
      </c>
      <c r="BN1722" s="172" t="s">
        <v>1670</v>
      </c>
    </row>
    <row r="1723" spans="2:66" s="112" customFormat="1" ht="402.05" customHeight="1" x14ac:dyDescent="0.35">
      <c r="B1723" s="187"/>
      <c r="C1723" s="188"/>
      <c r="D1723" s="188"/>
      <c r="E1723" s="188"/>
      <c r="F1723" s="354" t="s">
        <v>1671</v>
      </c>
      <c r="G1723" s="355"/>
      <c r="H1723" s="355"/>
      <c r="I1723" s="355"/>
      <c r="J1723" s="188"/>
      <c r="K1723" s="188"/>
      <c r="L1723" s="188"/>
      <c r="M1723" s="188"/>
      <c r="N1723" s="188"/>
      <c r="O1723" s="188"/>
      <c r="P1723" s="188"/>
      <c r="Q1723" s="188"/>
      <c r="S1723" s="192"/>
      <c r="U1723" s="356"/>
      <c r="V1723" s="188"/>
      <c r="W1723" s="188"/>
      <c r="X1723" s="188"/>
      <c r="Y1723" s="188"/>
      <c r="Z1723" s="188"/>
      <c r="AA1723" s="188"/>
      <c r="AB1723" s="357"/>
      <c r="AU1723" s="172" t="s">
        <v>326</v>
      </c>
      <c r="AV1723" s="172" t="s">
        <v>86</v>
      </c>
    </row>
    <row r="1724" spans="2:66" s="115" customFormat="1" ht="22.6" customHeight="1" x14ac:dyDescent="0.35">
      <c r="B1724" s="303"/>
      <c r="C1724" s="304"/>
      <c r="D1724" s="304"/>
      <c r="E1724" s="305" t="s">
        <v>5</v>
      </c>
      <c r="F1724" s="313" t="s">
        <v>1616</v>
      </c>
      <c r="G1724" s="314"/>
      <c r="H1724" s="314"/>
      <c r="I1724" s="314"/>
      <c r="J1724" s="304"/>
      <c r="K1724" s="308" t="s">
        <v>5</v>
      </c>
      <c r="L1724" s="304"/>
      <c r="M1724" s="304"/>
      <c r="N1724" s="304"/>
      <c r="O1724" s="304"/>
      <c r="P1724" s="304"/>
      <c r="Q1724" s="304"/>
      <c r="S1724" s="309"/>
      <c r="U1724" s="310"/>
      <c r="V1724" s="304"/>
      <c r="W1724" s="304"/>
      <c r="X1724" s="304"/>
      <c r="Y1724" s="304"/>
      <c r="Z1724" s="304"/>
      <c r="AA1724" s="304"/>
      <c r="AB1724" s="311"/>
      <c r="AU1724" s="312" t="s">
        <v>180</v>
      </c>
      <c r="AV1724" s="312" t="s">
        <v>86</v>
      </c>
      <c r="AW1724" s="115" t="s">
        <v>81</v>
      </c>
      <c r="AX1724" s="115" t="s">
        <v>31</v>
      </c>
      <c r="AY1724" s="115" t="s">
        <v>74</v>
      </c>
      <c r="AZ1724" s="312" t="s">
        <v>172</v>
      </c>
    </row>
    <row r="1725" spans="2:66" s="116" customFormat="1" ht="22.6" customHeight="1" x14ac:dyDescent="0.35">
      <c r="B1725" s="315"/>
      <c r="C1725" s="316"/>
      <c r="D1725" s="316"/>
      <c r="E1725" s="317" t="s">
        <v>5</v>
      </c>
      <c r="F1725" s="318" t="s">
        <v>190</v>
      </c>
      <c r="G1725" s="319"/>
      <c r="H1725" s="319"/>
      <c r="I1725" s="319"/>
      <c r="J1725" s="316"/>
      <c r="K1725" s="320">
        <v>3</v>
      </c>
      <c r="L1725" s="316"/>
      <c r="M1725" s="316"/>
      <c r="N1725" s="316"/>
      <c r="O1725" s="316"/>
      <c r="P1725" s="316"/>
      <c r="Q1725" s="316"/>
      <c r="S1725" s="321"/>
      <c r="U1725" s="322"/>
      <c r="V1725" s="316"/>
      <c r="W1725" s="316"/>
      <c r="X1725" s="316"/>
      <c r="Y1725" s="316"/>
      <c r="Z1725" s="316"/>
      <c r="AA1725" s="316"/>
      <c r="AB1725" s="323"/>
      <c r="AU1725" s="324" t="s">
        <v>180</v>
      </c>
      <c r="AV1725" s="324" t="s">
        <v>86</v>
      </c>
      <c r="AW1725" s="116" t="s">
        <v>86</v>
      </c>
      <c r="AX1725" s="116" t="s">
        <v>31</v>
      </c>
      <c r="AY1725" s="116" t="s">
        <v>81</v>
      </c>
      <c r="AZ1725" s="324" t="s">
        <v>172</v>
      </c>
    </row>
    <row r="1726" spans="2:66" s="112" customFormat="1" ht="44.2" customHeight="1" x14ac:dyDescent="0.35">
      <c r="B1726" s="187"/>
      <c r="C1726" s="288" t="s">
        <v>1672</v>
      </c>
      <c r="D1726" s="288" t="s">
        <v>173</v>
      </c>
      <c r="E1726" s="289" t="s">
        <v>1673</v>
      </c>
      <c r="F1726" s="290" t="s">
        <v>1674</v>
      </c>
      <c r="G1726" s="290"/>
      <c r="H1726" s="290"/>
      <c r="I1726" s="290"/>
      <c r="J1726" s="291" t="s">
        <v>1613</v>
      </c>
      <c r="K1726" s="292">
        <v>1</v>
      </c>
      <c r="L1726" s="293"/>
      <c r="M1726" s="293"/>
      <c r="N1726" s="294">
        <f>ROUND(L1726*K1726,2)</f>
        <v>0</v>
      </c>
      <c r="O1726" s="294"/>
      <c r="P1726" s="294"/>
      <c r="Q1726" s="294"/>
      <c r="R1726" s="114" t="s">
        <v>5</v>
      </c>
      <c r="S1726" s="192"/>
      <c r="U1726" s="295" t="s">
        <v>5</v>
      </c>
      <c r="V1726" s="300" t="s">
        <v>39</v>
      </c>
      <c r="W1726" s="301">
        <v>1.736</v>
      </c>
      <c r="X1726" s="301">
        <f>W1726*K1726</f>
        <v>1.736</v>
      </c>
      <c r="Y1726" s="301">
        <v>2.5000000000000001E-4</v>
      </c>
      <c r="Z1726" s="301">
        <f>Y1726*K1726</f>
        <v>2.5000000000000001E-4</v>
      </c>
      <c r="AA1726" s="301">
        <v>0</v>
      </c>
      <c r="AB1726" s="302">
        <f>AA1726*K1726</f>
        <v>0</v>
      </c>
      <c r="AS1726" s="172" t="s">
        <v>273</v>
      </c>
      <c r="AU1726" s="172" t="s">
        <v>173</v>
      </c>
      <c r="AV1726" s="172" t="s">
        <v>86</v>
      </c>
      <c r="AZ1726" s="172" t="s">
        <v>172</v>
      </c>
      <c r="BF1726" s="299">
        <f>IF(V1726="základní",N1726,0)</f>
        <v>0</v>
      </c>
      <c r="BG1726" s="299">
        <f>IF(V1726="snížená",N1726,0)</f>
        <v>0</v>
      </c>
      <c r="BH1726" s="299">
        <f>IF(V1726="zákl. přenesená",N1726,0)</f>
        <v>0</v>
      </c>
      <c r="BI1726" s="299">
        <f>IF(V1726="sníž. přenesená",N1726,0)</f>
        <v>0</v>
      </c>
      <c r="BJ1726" s="299">
        <f>IF(V1726="nulová",N1726,0)</f>
        <v>0</v>
      </c>
      <c r="BK1726" s="172" t="s">
        <v>81</v>
      </c>
      <c r="BL1726" s="299">
        <f>ROUND(L1726*K1726,2)</f>
        <v>0</v>
      </c>
      <c r="BM1726" s="172" t="s">
        <v>273</v>
      </c>
      <c r="BN1726" s="172" t="s">
        <v>1675</v>
      </c>
    </row>
    <row r="1727" spans="2:66" s="112" customFormat="1" ht="353.95" customHeight="1" x14ac:dyDescent="0.35">
      <c r="B1727" s="187"/>
      <c r="C1727" s="188"/>
      <c r="D1727" s="188"/>
      <c r="E1727" s="188"/>
      <c r="F1727" s="354" t="s">
        <v>1661</v>
      </c>
      <c r="G1727" s="355"/>
      <c r="H1727" s="355"/>
      <c r="I1727" s="355"/>
      <c r="J1727" s="188"/>
      <c r="K1727" s="188"/>
      <c r="L1727" s="188"/>
      <c r="M1727" s="188"/>
      <c r="N1727" s="188"/>
      <c r="O1727" s="188"/>
      <c r="P1727" s="188"/>
      <c r="Q1727" s="188"/>
      <c r="S1727" s="192"/>
      <c r="U1727" s="356"/>
      <c r="V1727" s="188"/>
      <c r="W1727" s="188"/>
      <c r="X1727" s="188"/>
      <c r="Y1727" s="188"/>
      <c r="Z1727" s="188"/>
      <c r="AA1727" s="188"/>
      <c r="AB1727" s="357"/>
      <c r="AU1727" s="172" t="s">
        <v>326</v>
      </c>
      <c r="AV1727" s="172" t="s">
        <v>86</v>
      </c>
    </row>
    <row r="1728" spans="2:66" s="115" customFormat="1" ht="22.6" customHeight="1" x14ac:dyDescent="0.35">
      <c r="B1728" s="303"/>
      <c r="C1728" s="304"/>
      <c r="D1728" s="304"/>
      <c r="E1728" s="305" t="s">
        <v>5</v>
      </c>
      <c r="F1728" s="313" t="s">
        <v>1616</v>
      </c>
      <c r="G1728" s="314"/>
      <c r="H1728" s="314"/>
      <c r="I1728" s="314"/>
      <c r="J1728" s="304"/>
      <c r="K1728" s="308" t="s">
        <v>5</v>
      </c>
      <c r="L1728" s="304"/>
      <c r="M1728" s="304"/>
      <c r="N1728" s="304"/>
      <c r="O1728" s="304"/>
      <c r="P1728" s="304"/>
      <c r="Q1728" s="304"/>
      <c r="S1728" s="309"/>
      <c r="U1728" s="310"/>
      <c r="V1728" s="304"/>
      <c r="W1728" s="304"/>
      <c r="X1728" s="304"/>
      <c r="Y1728" s="304"/>
      <c r="Z1728" s="304"/>
      <c r="AA1728" s="304"/>
      <c r="AB1728" s="311"/>
      <c r="AU1728" s="312" t="s">
        <v>180</v>
      </c>
      <c r="AV1728" s="312" t="s">
        <v>86</v>
      </c>
      <c r="AW1728" s="115" t="s">
        <v>81</v>
      </c>
      <c r="AX1728" s="115" t="s">
        <v>31</v>
      </c>
      <c r="AY1728" s="115" t="s">
        <v>74</v>
      </c>
      <c r="AZ1728" s="312" t="s">
        <v>172</v>
      </c>
    </row>
    <row r="1729" spans="2:66" s="116" customFormat="1" ht="22.6" customHeight="1" x14ac:dyDescent="0.35">
      <c r="B1729" s="315"/>
      <c r="C1729" s="316"/>
      <c r="D1729" s="316"/>
      <c r="E1729" s="317" t="s">
        <v>5</v>
      </c>
      <c r="F1729" s="318" t="s">
        <v>81</v>
      </c>
      <c r="G1729" s="319"/>
      <c r="H1729" s="319"/>
      <c r="I1729" s="319"/>
      <c r="J1729" s="316"/>
      <c r="K1729" s="320">
        <v>1</v>
      </c>
      <c r="L1729" s="316"/>
      <c r="M1729" s="316"/>
      <c r="N1729" s="316"/>
      <c r="O1729" s="316"/>
      <c r="P1729" s="316"/>
      <c r="Q1729" s="316"/>
      <c r="S1729" s="321"/>
      <c r="U1729" s="322"/>
      <c r="V1729" s="316"/>
      <c r="W1729" s="316"/>
      <c r="X1729" s="316"/>
      <c r="Y1729" s="316"/>
      <c r="Z1729" s="316"/>
      <c r="AA1729" s="316"/>
      <c r="AB1729" s="323"/>
      <c r="AU1729" s="324" t="s">
        <v>180</v>
      </c>
      <c r="AV1729" s="324" t="s">
        <v>86</v>
      </c>
      <c r="AW1729" s="116" t="s">
        <v>86</v>
      </c>
      <c r="AX1729" s="116" t="s">
        <v>31</v>
      </c>
      <c r="AY1729" s="116" t="s">
        <v>81</v>
      </c>
      <c r="AZ1729" s="324" t="s">
        <v>172</v>
      </c>
    </row>
    <row r="1730" spans="2:66" s="112" customFormat="1" ht="44.2" customHeight="1" x14ac:dyDescent="0.35">
      <c r="B1730" s="187"/>
      <c r="C1730" s="288" t="s">
        <v>1676</v>
      </c>
      <c r="D1730" s="288" t="s">
        <v>173</v>
      </c>
      <c r="E1730" s="289" t="s">
        <v>1677</v>
      </c>
      <c r="F1730" s="290" t="s">
        <v>1678</v>
      </c>
      <c r="G1730" s="290"/>
      <c r="H1730" s="290"/>
      <c r="I1730" s="290"/>
      <c r="J1730" s="291" t="s">
        <v>1613</v>
      </c>
      <c r="K1730" s="292">
        <v>3</v>
      </c>
      <c r="L1730" s="293"/>
      <c r="M1730" s="293"/>
      <c r="N1730" s="294">
        <f>ROUND(L1730*K1730,2)</f>
        <v>0</v>
      </c>
      <c r="O1730" s="294"/>
      <c r="P1730" s="294"/>
      <c r="Q1730" s="294"/>
      <c r="R1730" s="114" t="s">
        <v>5</v>
      </c>
      <c r="S1730" s="192"/>
      <c r="U1730" s="295" t="s">
        <v>5</v>
      </c>
      <c r="V1730" s="300" t="s">
        <v>39</v>
      </c>
      <c r="W1730" s="301">
        <v>1.736</v>
      </c>
      <c r="X1730" s="301">
        <f>W1730*K1730</f>
        <v>5.2080000000000002</v>
      </c>
      <c r="Y1730" s="301">
        <v>2.5000000000000001E-4</v>
      </c>
      <c r="Z1730" s="301">
        <f>Y1730*K1730</f>
        <v>7.5000000000000002E-4</v>
      </c>
      <c r="AA1730" s="301">
        <v>0</v>
      </c>
      <c r="AB1730" s="302">
        <f>AA1730*K1730</f>
        <v>0</v>
      </c>
      <c r="AS1730" s="172" t="s">
        <v>273</v>
      </c>
      <c r="AU1730" s="172" t="s">
        <v>173</v>
      </c>
      <c r="AV1730" s="172" t="s">
        <v>86</v>
      </c>
      <c r="AZ1730" s="172" t="s">
        <v>172</v>
      </c>
      <c r="BF1730" s="299">
        <f>IF(V1730="základní",N1730,0)</f>
        <v>0</v>
      </c>
      <c r="BG1730" s="299">
        <f>IF(V1730="snížená",N1730,0)</f>
        <v>0</v>
      </c>
      <c r="BH1730" s="299">
        <f>IF(V1730="zákl. přenesená",N1730,0)</f>
        <v>0</v>
      </c>
      <c r="BI1730" s="299">
        <f>IF(V1730="sníž. přenesená",N1730,0)</f>
        <v>0</v>
      </c>
      <c r="BJ1730" s="299">
        <f>IF(V1730="nulová",N1730,0)</f>
        <v>0</v>
      </c>
      <c r="BK1730" s="172" t="s">
        <v>81</v>
      </c>
      <c r="BL1730" s="299">
        <f>ROUND(L1730*K1730,2)</f>
        <v>0</v>
      </c>
      <c r="BM1730" s="172" t="s">
        <v>273</v>
      </c>
      <c r="BN1730" s="172" t="s">
        <v>1679</v>
      </c>
    </row>
    <row r="1731" spans="2:66" s="112" customFormat="1" ht="402.05" customHeight="1" x14ac:dyDescent="0.35">
      <c r="B1731" s="187"/>
      <c r="C1731" s="188"/>
      <c r="D1731" s="188"/>
      <c r="E1731" s="188"/>
      <c r="F1731" s="354" t="s">
        <v>1680</v>
      </c>
      <c r="G1731" s="355"/>
      <c r="H1731" s="355"/>
      <c r="I1731" s="355"/>
      <c r="J1731" s="188"/>
      <c r="K1731" s="188"/>
      <c r="L1731" s="188"/>
      <c r="M1731" s="188"/>
      <c r="N1731" s="188"/>
      <c r="O1731" s="188"/>
      <c r="P1731" s="188"/>
      <c r="Q1731" s="188"/>
      <c r="S1731" s="192"/>
      <c r="U1731" s="356"/>
      <c r="V1731" s="188"/>
      <c r="W1731" s="188"/>
      <c r="X1731" s="188"/>
      <c r="Y1731" s="188"/>
      <c r="Z1731" s="188"/>
      <c r="AA1731" s="188"/>
      <c r="AB1731" s="357"/>
      <c r="AU1731" s="172" t="s">
        <v>326</v>
      </c>
      <c r="AV1731" s="172" t="s">
        <v>86</v>
      </c>
    </row>
    <row r="1732" spans="2:66" s="115" customFormat="1" ht="22.6" customHeight="1" x14ac:dyDescent="0.35">
      <c r="B1732" s="303"/>
      <c r="C1732" s="304"/>
      <c r="D1732" s="304"/>
      <c r="E1732" s="305" t="s">
        <v>5</v>
      </c>
      <c r="F1732" s="313" t="s">
        <v>1616</v>
      </c>
      <c r="G1732" s="314"/>
      <c r="H1732" s="314"/>
      <c r="I1732" s="314"/>
      <c r="J1732" s="304"/>
      <c r="K1732" s="308" t="s">
        <v>5</v>
      </c>
      <c r="L1732" s="304"/>
      <c r="M1732" s="304"/>
      <c r="N1732" s="304"/>
      <c r="O1732" s="304"/>
      <c r="P1732" s="304"/>
      <c r="Q1732" s="304"/>
      <c r="S1732" s="309"/>
      <c r="U1732" s="310"/>
      <c r="V1732" s="304"/>
      <c r="W1732" s="304"/>
      <c r="X1732" s="304"/>
      <c r="Y1732" s="304"/>
      <c r="Z1732" s="304"/>
      <c r="AA1732" s="304"/>
      <c r="AB1732" s="311"/>
      <c r="AU1732" s="312" t="s">
        <v>180</v>
      </c>
      <c r="AV1732" s="312" t="s">
        <v>86</v>
      </c>
      <c r="AW1732" s="115" t="s">
        <v>81</v>
      </c>
      <c r="AX1732" s="115" t="s">
        <v>31</v>
      </c>
      <c r="AY1732" s="115" t="s">
        <v>74</v>
      </c>
      <c r="AZ1732" s="312" t="s">
        <v>172</v>
      </c>
    </row>
    <row r="1733" spans="2:66" s="116" customFormat="1" ht="22.6" customHeight="1" x14ac:dyDescent="0.35">
      <c r="B1733" s="315"/>
      <c r="C1733" s="316"/>
      <c r="D1733" s="316"/>
      <c r="E1733" s="317" t="s">
        <v>5</v>
      </c>
      <c r="F1733" s="318" t="s">
        <v>190</v>
      </c>
      <c r="G1733" s="319"/>
      <c r="H1733" s="319"/>
      <c r="I1733" s="319"/>
      <c r="J1733" s="316"/>
      <c r="K1733" s="320">
        <v>3</v>
      </c>
      <c r="L1733" s="316"/>
      <c r="M1733" s="316"/>
      <c r="N1733" s="316"/>
      <c r="O1733" s="316"/>
      <c r="P1733" s="316"/>
      <c r="Q1733" s="316"/>
      <c r="S1733" s="321"/>
      <c r="U1733" s="322"/>
      <c r="V1733" s="316"/>
      <c r="W1733" s="316"/>
      <c r="X1733" s="316"/>
      <c r="Y1733" s="316"/>
      <c r="Z1733" s="316"/>
      <c r="AA1733" s="316"/>
      <c r="AB1733" s="323"/>
      <c r="AU1733" s="324" t="s">
        <v>180</v>
      </c>
      <c r="AV1733" s="324" t="s">
        <v>86</v>
      </c>
      <c r="AW1733" s="116" t="s">
        <v>86</v>
      </c>
      <c r="AX1733" s="116" t="s">
        <v>31</v>
      </c>
      <c r="AY1733" s="116" t="s">
        <v>81</v>
      </c>
      <c r="AZ1733" s="324" t="s">
        <v>172</v>
      </c>
    </row>
    <row r="1734" spans="2:66" s="112" customFormat="1" ht="44.2" customHeight="1" x14ac:dyDescent="0.35">
      <c r="B1734" s="187"/>
      <c r="C1734" s="288" t="s">
        <v>1681</v>
      </c>
      <c r="D1734" s="288" t="s">
        <v>173</v>
      </c>
      <c r="E1734" s="289" t="s">
        <v>1682</v>
      </c>
      <c r="F1734" s="290" t="s">
        <v>1683</v>
      </c>
      <c r="G1734" s="290"/>
      <c r="H1734" s="290"/>
      <c r="I1734" s="290"/>
      <c r="J1734" s="291" t="s">
        <v>1613</v>
      </c>
      <c r="K1734" s="292">
        <v>4</v>
      </c>
      <c r="L1734" s="293"/>
      <c r="M1734" s="293"/>
      <c r="N1734" s="294">
        <f>ROUND(L1734*K1734,2)</f>
        <v>0</v>
      </c>
      <c r="O1734" s="294"/>
      <c r="P1734" s="294"/>
      <c r="Q1734" s="294"/>
      <c r="R1734" s="114" t="s">
        <v>5</v>
      </c>
      <c r="S1734" s="192"/>
      <c r="U1734" s="295" t="s">
        <v>5</v>
      </c>
      <c r="V1734" s="300" t="s">
        <v>39</v>
      </c>
      <c r="W1734" s="301">
        <v>1.736</v>
      </c>
      <c r="X1734" s="301">
        <f>W1734*K1734</f>
        <v>6.944</v>
      </c>
      <c r="Y1734" s="301">
        <v>2.5000000000000001E-4</v>
      </c>
      <c r="Z1734" s="301">
        <f>Y1734*K1734</f>
        <v>1E-3</v>
      </c>
      <c r="AA1734" s="301">
        <v>0</v>
      </c>
      <c r="AB1734" s="302">
        <f>AA1734*K1734</f>
        <v>0</v>
      </c>
      <c r="AS1734" s="172" t="s">
        <v>273</v>
      </c>
      <c r="AU1734" s="172" t="s">
        <v>173</v>
      </c>
      <c r="AV1734" s="172" t="s">
        <v>86</v>
      </c>
      <c r="AZ1734" s="172" t="s">
        <v>172</v>
      </c>
      <c r="BF1734" s="299">
        <f>IF(V1734="základní",N1734,0)</f>
        <v>0</v>
      </c>
      <c r="BG1734" s="299">
        <f>IF(V1734="snížená",N1734,0)</f>
        <v>0</v>
      </c>
      <c r="BH1734" s="299">
        <f>IF(V1734="zákl. přenesená",N1734,0)</f>
        <v>0</v>
      </c>
      <c r="BI1734" s="299">
        <f>IF(V1734="sníž. přenesená",N1734,0)</f>
        <v>0</v>
      </c>
      <c r="BJ1734" s="299">
        <f>IF(V1734="nulová",N1734,0)</f>
        <v>0</v>
      </c>
      <c r="BK1734" s="172" t="s">
        <v>81</v>
      </c>
      <c r="BL1734" s="299">
        <f>ROUND(L1734*K1734,2)</f>
        <v>0</v>
      </c>
      <c r="BM1734" s="172" t="s">
        <v>273</v>
      </c>
      <c r="BN1734" s="172" t="s">
        <v>1684</v>
      </c>
    </row>
    <row r="1735" spans="2:66" s="112" customFormat="1" ht="402.05" customHeight="1" x14ac:dyDescent="0.35">
      <c r="B1735" s="187"/>
      <c r="C1735" s="188"/>
      <c r="D1735" s="188"/>
      <c r="E1735" s="188"/>
      <c r="F1735" s="354" t="s">
        <v>1671</v>
      </c>
      <c r="G1735" s="355"/>
      <c r="H1735" s="355"/>
      <c r="I1735" s="355"/>
      <c r="J1735" s="188"/>
      <c r="K1735" s="188"/>
      <c r="L1735" s="188"/>
      <c r="M1735" s="188"/>
      <c r="N1735" s="188"/>
      <c r="O1735" s="188"/>
      <c r="P1735" s="188"/>
      <c r="Q1735" s="188"/>
      <c r="S1735" s="192"/>
      <c r="U1735" s="356"/>
      <c r="V1735" s="188"/>
      <c r="W1735" s="188"/>
      <c r="X1735" s="188"/>
      <c r="Y1735" s="188"/>
      <c r="Z1735" s="188"/>
      <c r="AA1735" s="188"/>
      <c r="AB1735" s="357"/>
      <c r="AU1735" s="172" t="s">
        <v>326</v>
      </c>
      <c r="AV1735" s="172" t="s">
        <v>86</v>
      </c>
    </row>
    <row r="1736" spans="2:66" s="115" customFormat="1" ht="22.6" customHeight="1" x14ac:dyDescent="0.35">
      <c r="B1736" s="303"/>
      <c r="C1736" s="304"/>
      <c r="D1736" s="304"/>
      <c r="E1736" s="305" t="s">
        <v>5</v>
      </c>
      <c r="F1736" s="313" t="s">
        <v>1616</v>
      </c>
      <c r="G1736" s="314"/>
      <c r="H1736" s="314"/>
      <c r="I1736" s="314"/>
      <c r="J1736" s="304"/>
      <c r="K1736" s="308" t="s">
        <v>5</v>
      </c>
      <c r="L1736" s="304"/>
      <c r="M1736" s="304"/>
      <c r="N1736" s="304"/>
      <c r="O1736" s="304"/>
      <c r="P1736" s="304"/>
      <c r="Q1736" s="304"/>
      <c r="S1736" s="309"/>
      <c r="U1736" s="310"/>
      <c r="V1736" s="304"/>
      <c r="W1736" s="304"/>
      <c r="X1736" s="304"/>
      <c r="Y1736" s="304"/>
      <c r="Z1736" s="304"/>
      <c r="AA1736" s="304"/>
      <c r="AB1736" s="311"/>
      <c r="AU1736" s="312" t="s">
        <v>180</v>
      </c>
      <c r="AV1736" s="312" t="s">
        <v>86</v>
      </c>
      <c r="AW1736" s="115" t="s">
        <v>81</v>
      </c>
      <c r="AX1736" s="115" t="s">
        <v>31</v>
      </c>
      <c r="AY1736" s="115" t="s">
        <v>74</v>
      </c>
      <c r="AZ1736" s="312" t="s">
        <v>172</v>
      </c>
    </row>
    <row r="1737" spans="2:66" s="116" customFormat="1" ht="22.6" customHeight="1" x14ac:dyDescent="0.35">
      <c r="B1737" s="315"/>
      <c r="C1737" s="316"/>
      <c r="D1737" s="316"/>
      <c r="E1737" s="317" t="s">
        <v>5</v>
      </c>
      <c r="F1737" s="318" t="s">
        <v>177</v>
      </c>
      <c r="G1737" s="319"/>
      <c r="H1737" s="319"/>
      <c r="I1737" s="319"/>
      <c r="J1737" s="316"/>
      <c r="K1737" s="320">
        <v>4</v>
      </c>
      <c r="L1737" s="316"/>
      <c r="M1737" s="316"/>
      <c r="N1737" s="316"/>
      <c r="O1737" s="316"/>
      <c r="P1737" s="316"/>
      <c r="Q1737" s="316"/>
      <c r="S1737" s="321"/>
      <c r="U1737" s="322"/>
      <c r="V1737" s="316"/>
      <c r="W1737" s="316"/>
      <c r="X1737" s="316"/>
      <c r="Y1737" s="316"/>
      <c r="Z1737" s="316"/>
      <c r="AA1737" s="316"/>
      <c r="AB1737" s="323"/>
      <c r="AU1737" s="324" t="s">
        <v>180</v>
      </c>
      <c r="AV1737" s="324" t="s">
        <v>86</v>
      </c>
      <c r="AW1737" s="116" t="s">
        <v>86</v>
      </c>
      <c r="AX1737" s="116" t="s">
        <v>31</v>
      </c>
      <c r="AY1737" s="116" t="s">
        <v>81</v>
      </c>
      <c r="AZ1737" s="324" t="s">
        <v>172</v>
      </c>
    </row>
    <row r="1738" spans="2:66" s="112" customFormat="1" ht="44.2" customHeight="1" x14ac:dyDescent="0.35">
      <c r="B1738" s="187"/>
      <c r="C1738" s="288" t="s">
        <v>1685</v>
      </c>
      <c r="D1738" s="288" t="s">
        <v>173</v>
      </c>
      <c r="E1738" s="289" t="s">
        <v>1686</v>
      </c>
      <c r="F1738" s="290" t="s">
        <v>1687</v>
      </c>
      <c r="G1738" s="290"/>
      <c r="H1738" s="290"/>
      <c r="I1738" s="290"/>
      <c r="J1738" s="291" t="s">
        <v>1613</v>
      </c>
      <c r="K1738" s="292">
        <v>4</v>
      </c>
      <c r="L1738" s="293"/>
      <c r="M1738" s="293"/>
      <c r="N1738" s="294">
        <f>ROUND(L1738*K1738,2)</f>
        <v>0</v>
      </c>
      <c r="O1738" s="294"/>
      <c r="P1738" s="294"/>
      <c r="Q1738" s="294"/>
      <c r="R1738" s="114" t="s">
        <v>5</v>
      </c>
      <c r="S1738" s="192"/>
      <c r="U1738" s="295" t="s">
        <v>5</v>
      </c>
      <c r="V1738" s="300" t="s">
        <v>39</v>
      </c>
      <c r="W1738" s="301">
        <v>1.736</v>
      </c>
      <c r="X1738" s="301">
        <f>W1738*K1738</f>
        <v>6.944</v>
      </c>
      <c r="Y1738" s="301">
        <v>2.5000000000000001E-4</v>
      </c>
      <c r="Z1738" s="301">
        <f>Y1738*K1738</f>
        <v>1E-3</v>
      </c>
      <c r="AA1738" s="301">
        <v>0</v>
      </c>
      <c r="AB1738" s="302">
        <f>AA1738*K1738</f>
        <v>0</v>
      </c>
      <c r="AS1738" s="172" t="s">
        <v>273</v>
      </c>
      <c r="AU1738" s="172" t="s">
        <v>173</v>
      </c>
      <c r="AV1738" s="172" t="s">
        <v>86</v>
      </c>
      <c r="AZ1738" s="172" t="s">
        <v>172</v>
      </c>
      <c r="BF1738" s="299">
        <f>IF(V1738="základní",N1738,0)</f>
        <v>0</v>
      </c>
      <c r="BG1738" s="299">
        <f>IF(V1738="snížená",N1738,0)</f>
        <v>0</v>
      </c>
      <c r="BH1738" s="299">
        <f>IF(V1738="zákl. přenesená",N1738,0)</f>
        <v>0</v>
      </c>
      <c r="BI1738" s="299">
        <f>IF(V1738="sníž. přenesená",N1738,0)</f>
        <v>0</v>
      </c>
      <c r="BJ1738" s="299">
        <f>IF(V1738="nulová",N1738,0)</f>
        <v>0</v>
      </c>
      <c r="BK1738" s="172" t="s">
        <v>81</v>
      </c>
      <c r="BL1738" s="299">
        <f>ROUND(L1738*K1738,2)</f>
        <v>0</v>
      </c>
      <c r="BM1738" s="172" t="s">
        <v>273</v>
      </c>
      <c r="BN1738" s="172" t="s">
        <v>1688</v>
      </c>
    </row>
    <row r="1739" spans="2:66" s="112" customFormat="1" ht="402.05" customHeight="1" x14ac:dyDescent="0.35">
      <c r="B1739" s="187"/>
      <c r="C1739" s="188"/>
      <c r="D1739" s="188"/>
      <c r="E1739" s="188"/>
      <c r="F1739" s="354" t="s">
        <v>1671</v>
      </c>
      <c r="G1739" s="355"/>
      <c r="H1739" s="355"/>
      <c r="I1739" s="355"/>
      <c r="J1739" s="188"/>
      <c r="K1739" s="188"/>
      <c r="L1739" s="188"/>
      <c r="M1739" s="188"/>
      <c r="N1739" s="188"/>
      <c r="O1739" s="188"/>
      <c r="P1739" s="188"/>
      <c r="Q1739" s="188"/>
      <c r="S1739" s="192"/>
      <c r="U1739" s="356"/>
      <c r="V1739" s="188"/>
      <c r="W1739" s="188"/>
      <c r="X1739" s="188"/>
      <c r="Y1739" s="188"/>
      <c r="Z1739" s="188"/>
      <c r="AA1739" s="188"/>
      <c r="AB1739" s="357"/>
      <c r="AU1739" s="172" t="s">
        <v>326</v>
      </c>
      <c r="AV1739" s="172" t="s">
        <v>86</v>
      </c>
    </row>
    <row r="1740" spans="2:66" s="115" customFormat="1" ht="22.6" customHeight="1" x14ac:dyDescent="0.35">
      <c r="B1740" s="303"/>
      <c r="C1740" s="304"/>
      <c r="D1740" s="304"/>
      <c r="E1740" s="305" t="s">
        <v>5</v>
      </c>
      <c r="F1740" s="313" t="s">
        <v>1616</v>
      </c>
      <c r="G1740" s="314"/>
      <c r="H1740" s="314"/>
      <c r="I1740" s="314"/>
      <c r="J1740" s="304"/>
      <c r="K1740" s="308" t="s">
        <v>5</v>
      </c>
      <c r="L1740" s="304"/>
      <c r="M1740" s="304"/>
      <c r="N1740" s="304"/>
      <c r="O1740" s="304"/>
      <c r="P1740" s="304"/>
      <c r="Q1740" s="304"/>
      <c r="S1740" s="309"/>
      <c r="U1740" s="310"/>
      <c r="V1740" s="304"/>
      <c r="W1740" s="304"/>
      <c r="X1740" s="304"/>
      <c r="Y1740" s="304"/>
      <c r="Z1740" s="304"/>
      <c r="AA1740" s="304"/>
      <c r="AB1740" s="311"/>
      <c r="AU1740" s="312" t="s">
        <v>180</v>
      </c>
      <c r="AV1740" s="312" t="s">
        <v>86</v>
      </c>
      <c r="AW1740" s="115" t="s">
        <v>81</v>
      </c>
      <c r="AX1740" s="115" t="s">
        <v>31</v>
      </c>
      <c r="AY1740" s="115" t="s">
        <v>74</v>
      </c>
      <c r="AZ1740" s="312" t="s">
        <v>172</v>
      </c>
    </row>
    <row r="1741" spans="2:66" s="116" customFormat="1" ht="22.6" customHeight="1" x14ac:dyDescent="0.35">
      <c r="B1741" s="315"/>
      <c r="C1741" s="316"/>
      <c r="D1741" s="316"/>
      <c r="E1741" s="317" t="s">
        <v>5</v>
      </c>
      <c r="F1741" s="318" t="s">
        <v>177</v>
      </c>
      <c r="G1741" s="319"/>
      <c r="H1741" s="319"/>
      <c r="I1741" s="319"/>
      <c r="J1741" s="316"/>
      <c r="K1741" s="320">
        <v>4</v>
      </c>
      <c r="L1741" s="316"/>
      <c r="M1741" s="316"/>
      <c r="N1741" s="316"/>
      <c r="O1741" s="316"/>
      <c r="P1741" s="316"/>
      <c r="Q1741" s="316"/>
      <c r="S1741" s="321"/>
      <c r="U1741" s="322"/>
      <c r="V1741" s="316"/>
      <c r="W1741" s="316"/>
      <c r="X1741" s="316"/>
      <c r="Y1741" s="316"/>
      <c r="Z1741" s="316"/>
      <c r="AA1741" s="316"/>
      <c r="AB1741" s="323"/>
      <c r="AU1741" s="324" t="s">
        <v>180</v>
      </c>
      <c r="AV1741" s="324" t="s">
        <v>86</v>
      </c>
      <c r="AW1741" s="116" t="s">
        <v>86</v>
      </c>
      <c r="AX1741" s="116" t="s">
        <v>31</v>
      </c>
      <c r="AY1741" s="116" t="s">
        <v>81</v>
      </c>
      <c r="AZ1741" s="324" t="s">
        <v>172</v>
      </c>
    </row>
    <row r="1742" spans="2:66" s="112" customFormat="1" ht="44.2" customHeight="1" x14ac:dyDescent="0.35">
      <c r="B1742" s="187"/>
      <c r="C1742" s="288" t="s">
        <v>1689</v>
      </c>
      <c r="D1742" s="288" t="s">
        <v>173</v>
      </c>
      <c r="E1742" s="289" t="s">
        <v>1690</v>
      </c>
      <c r="F1742" s="290" t="s">
        <v>1691</v>
      </c>
      <c r="G1742" s="290"/>
      <c r="H1742" s="290"/>
      <c r="I1742" s="290"/>
      <c r="J1742" s="291" t="s">
        <v>1613</v>
      </c>
      <c r="K1742" s="292">
        <v>1</v>
      </c>
      <c r="L1742" s="293"/>
      <c r="M1742" s="293"/>
      <c r="N1742" s="294">
        <f>ROUND(L1742*K1742,2)</f>
        <v>0</v>
      </c>
      <c r="O1742" s="294"/>
      <c r="P1742" s="294"/>
      <c r="Q1742" s="294"/>
      <c r="R1742" s="114" t="s">
        <v>5</v>
      </c>
      <c r="S1742" s="192"/>
      <c r="U1742" s="295" t="s">
        <v>5</v>
      </c>
      <c r="V1742" s="300" t="s">
        <v>39</v>
      </c>
      <c r="W1742" s="301">
        <v>1.736</v>
      </c>
      <c r="X1742" s="301">
        <f>W1742*K1742</f>
        <v>1.736</v>
      </c>
      <c r="Y1742" s="301">
        <v>2.5000000000000001E-4</v>
      </c>
      <c r="Z1742" s="301">
        <f>Y1742*K1742</f>
        <v>2.5000000000000001E-4</v>
      </c>
      <c r="AA1742" s="301">
        <v>0</v>
      </c>
      <c r="AB1742" s="302">
        <f>AA1742*K1742</f>
        <v>0</v>
      </c>
      <c r="AS1742" s="172" t="s">
        <v>273</v>
      </c>
      <c r="AU1742" s="172" t="s">
        <v>173</v>
      </c>
      <c r="AV1742" s="172" t="s">
        <v>86</v>
      </c>
      <c r="AZ1742" s="172" t="s">
        <v>172</v>
      </c>
      <c r="BF1742" s="299">
        <f>IF(V1742="základní",N1742,0)</f>
        <v>0</v>
      </c>
      <c r="BG1742" s="299">
        <f>IF(V1742="snížená",N1742,0)</f>
        <v>0</v>
      </c>
      <c r="BH1742" s="299">
        <f>IF(V1742="zákl. přenesená",N1742,0)</f>
        <v>0</v>
      </c>
      <c r="BI1742" s="299">
        <f>IF(V1742="sníž. přenesená",N1742,0)</f>
        <v>0</v>
      </c>
      <c r="BJ1742" s="299">
        <f>IF(V1742="nulová",N1742,0)</f>
        <v>0</v>
      </c>
      <c r="BK1742" s="172" t="s">
        <v>81</v>
      </c>
      <c r="BL1742" s="299">
        <f>ROUND(L1742*K1742,2)</f>
        <v>0</v>
      </c>
      <c r="BM1742" s="172" t="s">
        <v>273</v>
      </c>
      <c r="BN1742" s="172" t="s">
        <v>1692</v>
      </c>
    </row>
    <row r="1743" spans="2:66" s="112" customFormat="1" ht="402.05" customHeight="1" x14ac:dyDescent="0.35">
      <c r="B1743" s="187"/>
      <c r="C1743" s="188"/>
      <c r="D1743" s="188"/>
      <c r="E1743" s="188"/>
      <c r="F1743" s="354" t="s">
        <v>1693</v>
      </c>
      <c r="G1743" s="355"/>
      <c r="H1743" s="355"/>
      <c r="I1743" s="355"/>
      <c r="J1743" s="188"/>
      <c r="K1743" s="188"/>
      <c r="L1743" s="188"/>
      <c r="M1743" s="188"/>
      <c r="N1743" s="188"/>
      <c r="O1743" s="188"/>
      <c r="P1743" s="188"/>
      <c r="Q1743" s="188"/>
      <c r="S1743" s="192"/>
      <c r="U1743" s="356"/>
      <c r="V1743" s="188"/>
      <c r="W1743" s="188"/>
      <c r="X1743" s="188"/>
      <c r="Y1743" s="188"/>
      <c r="Z1743" s="188"/>
      <c r="AA1743" s="188"/>
      <c r="AB1743" s="357"/>
      <c r="AU1743" s="172" t="s">
        <v>326</v>
      </c>
      <c r="AV1743" s="172" t="s">
        <v>86</v>
      </c>
    </row>
    <row r="1744" spans="2:66" s="115" customFormat="1" ht="22.6" customHeight="1" x14ac:dyDescent="0.35">
      <c r="B1744" s="303"/>
      <c r="C1744" s="304"/>
      <c r="D1744" s="304"/>
      <c r="E1744" s="305" t="s">
        <v>5</v>
      </c>
      <c r="F1744" s="313" t="s">
        <v>1616</v>
      </c>
      <c r="G1744" s="314"/>
      <c r="H1744" s="314"/>
      <c r="I1744" s="314"/>
      <c r="J1744" s="304"/>
      <c r="K1744" s="308" t="s">
        <v>5</v>
      </c>
      <c r="L1744" s="304"/>
      <c r="M1744" s="304"/>
      <c r="N1744" s="304"/>
      <c r="O1744" s="304"/>
      <c r="P1744" s="304"/>
      <c r="Q1744" s="304"/>
      <c r="S1744" s="309"/>
      <c r="U1744" s="310"/>
      <c r="V1744" s="304"/>
      <c r="W1744" s="304"/>
      <c r="X1744" s="304"/>
      <c r="Y1744" s="304"/>
      <c r="Z1744" s="304"/>
      <c r="AA1744" s="304"/>
      <c r="AB1744" s="311"/>
      <c r="AU1744" s="312" t="s">
        <v>180</v>
      </c>
      <c r="AV1744" s="312" t="s">
        <v>86</v>
      </c>
      <c r="AW1744" s="115" t="s">
        <v>81</v>
      </c>
      <c r="AX1744" s="115" t="s">
        <v>31</v>
      </c>
      <c r="AY1744" s="115" t="s">
        <v>74</v>
      </c>
      <c r="AZ1744" s="312" t="s">
        <v>172</v>
      </c>
    </row>
    <row r="1745" spans="2:66" s="116" customFormat="1" ht="22.6" customHeight="1" x14ac:dyDescent="0.35">
      <c r="B1745" s="315"/>
      <c r="C1745" s="316"/>
      <c r="D1745" s="316"/>
      <c r="E1745" s="317" t="s">
        <v>5</v>
      </c>
      <c r="F1745" s="318" t="s">
        <v>81</v>
      </c>
      <c r="G1745" s="319"/>
      <c r="H1745" s="319"/>
      <c r="I1745" s="319"/>
      <c r="J1745" s="316"/>
      <c r="K1745" s="320">
        <v>1</v>
      </c>
      <c r="L1745" s="316"/>
      <c r="M1745" s="316"/>
      <c r="N1745" s="316"/>
      <c r="O1745" s="316"/>
      <c r="P1745" s="316"/>
      <c r="Q1745" s="316"/>
      <c r="S1745" s="321"/>
      <c r="U1745" s="322"/>
      <c r="V1745" s="316"/>
      <c r="W1745" s="316"/>
      <c r="X1745" s="316"/>
      <c r="Y1745" s="316"/>
      <c r="Z1745" s="316"/>
      <c r="AA1745" s="316"/>
      <c r="AB1745" s="323"/>
      <c r="AU1745" s="324" t="s">
        <v>180</v>
      </c>
      <c r="AV1745" s="324" t="s">
        <v>86</v>
      </c>
      <c r="AW1745" s="116" t="s">
        <v>86</v>
      </c>
      <c r="AX1745" s="116" t="s">
        <v>31</v>
      </c>
      <c r="AY1745" s="116" t="s">
        <v>81</v>
      </c>
      <c r="AZ1745" s="324" t="s">
        <v>172</v>
      </c>
    </row>
    <row r="1746" spans="2:66" s="112" customFormat="1" ht="44.2" customHeight="1" x14ac:dyDescent="0.35">
      <c r="B1746" s="187"/>
      <c r="C1746" s="288" t="s">
        <v>1694</v>
      </c>
      <c r="D1746" s="288" t="s">
        <v>173</v>
      </c>
      <c r="E1746" s="289" t="s">
        <v>1695</v>
      </c>
      <c r="F1746" s="290" t="s">
        <v>1696</v>
      </c>
      <c r="G1746" s="290"/>
      <c r="H1746" s="290"/>
      <c r="I1746" s="290"/>
      <c r="J1746" s="291" t="s">
        <v>1613</v>
      </c>
      <c r="K1746" s="292">
        <v>1</v>
      </c>
      <c r="L1746" s="293"/>
      <c r="M1746" s="293"/>
      <c r="N1746" s="294">
        <f>ROUND(L1746*K1746,2)</f>
        <v>0</v>
      </c>
      <c r="O1746" s="294"/>
      <c r="P1746" s="294"/>
      <c r="Q1746" s="294"/>
      <c r="R1746" s="114" t="s">
        <v>5</v>
      </c>
      <c r="S1746" s="192"/>
      <c r="U1746" s="295" t="s">
        <v>5</v>
      </c>
      <c r="V1746" s="300" t="s">
        <v>39</v>
      </c>
      <c r="W1746" s="301">
        <v>1.736</v>
      </c>
      <c r="X1746" s="301">
        <f>W1746*K1746</f>
        <v>1.736</v>
      </c>
      <c r="Y1746" s="301">
        <v>2.5000000000000001E-4</v>
      </c>
      <c r="Z1746" s="301">
        <f>Y1746*K1746</f>
        <v>2.5000000000000001E-4</v>
      </c>
      <c r="AA1746" s="301">
        <v>0</v>
      </c>
      <c r="AB1746" s="302">
        <f>AA1746*K1746</f>
        <v>0</v>
      </c>
      <c r="AS1746" s="172" t="s">
        <v>273</v>
      </c>
      <c r="AU1746" s="172" t="s">
        <v>173</v>
      </c>
      <c r="AV1746" s="172" t="s">
        <v>86</v>
      </c>
      <c r="AZ1746" s="172" t="s">
        <v>172</v>
      </c>
      <c r="BF1746" s="299">
        <f>IF(V1746="základní",N1746,0)</f>
        <v>0</v>
      </c>
      <c r="BG1746" s="299">
        <f>IF(V1746="snížená",N1746,0)</f>
        <v>0</v>
      </c>
      <c r="BH1746" s="299">
        <f>IF(V1746="zákl. přenesená",N1746,0)</f>
        <v>0</v>
      </c>
      <c r="BI1746" s="299">
        <f>IF(V1746="sníž. přenesená",N1746,0)</f>
        <v>0</v>
      </c>
      <c r="BJ1746" s="299">
        <f>IF(V1746="nulová",N1746,0)</f>
        <v>0</v>
      </c>
      <c r="BK1746" s="172" t="s">
        <v>81</v>
      </c>
      <c r="BL1746" s="299">
        <f>ROUND(L1746*K1746,2)</f>
        <v>0</v>
      </c>
      <c r="BM1746" s="172" t="s">
        <v>273</v>
      </c>
      <c r="BN1746" s="172" t="s">
        <v>1697</v>
      </c>
    </row>
    <row r="1747" spans="2:66" s="112" customFormat="1" ht="402.05" customHeight="1" x14ac:dyDescent="0.35">
      <c r="B1747" s="187"/>
      <c r="C1747" s="188"/>
      <c r="D1747" s="188"/>
      <c r="E1747" s="188"/>
      <c r="F1747" s="354" t="s">
        <v>1666</v>
      </c>
      <c r="G1747" s="355"/>
      <c r="H1747" s="355"/>
      <c r="I1747" s="355"/>
      <c r="J1747" s="188"/>
      <c r="K1747" s="188"/>
      <c r="L1747" s="188"/>
      <c r="M1747" s="188"/>
      <c r="N1747" s="188"/>
      <c r="O1747" s="188"/>
      <c r="P1747" s="188"/>
      <c r="Q1747" s="188"/>
      <c r="S1747" s="192"/>
      <c r="U1747" s="356"/>
      <c r="V1747" s="188"/>
      <c r="W1747" s="188"/>
      <c r="X1747" s="188"/>
      <c r="Y1747" s="188"/>
      <c r="Z1747" s="188"/>
      <c r="AA1747" s="188"/>
      <c r="AB1747" s="357"/>
      <c r="AU1747" s="172" t="s">
        <v>326</v>
      </c>
      <c r="AV1747" s="172" t="s">
        <v>86</v>
      </c>
    </row>
    <row r="1748" spans="2:66" s="115" customFormat="1" ht="22.6" customHeight="1" x14ac:dyDescent="0.35">
      <c r="B1748" s="303"/>
      <c r="C1748" s="304"/>
      <c r="D1748" s="304"/>
      <c r="E1748" s="305" t="s">
        <v>5</v>
      </c>
      <c r="F1748" s="313" t="s">
        <v>1616</v>
      </c>
      <c r="G1748" s="314"/>
      <c r="H1748" s="314"/>
      <c r="I1748" s="314"/>
      <c r="J1748" s="304"/>
      <c r="K1748" s="308" t="s">
        <v>5</v>
      </c>
      <c r="L1748" s="304"/>
      <c r="M1748" s="304"/>
      <c r="N1748" s="304"/>
      <c r="O1748" s="304"/>
      <c r="P1748" s="304"/>
      <c r="Q1748" s="304"/>
      <c r="S1748" s="309"/>
      <c r="U1748" s="310"/>
      <c r="V1748" s="304"/>
      <c r="W1748" s="304"/>
      <c r="X1748" s="304"/>
      <c r="Y1748" s="304"/>
      <c r="Z1748" s="304"/>
      <c r="AA1748" s="304"/>
      <c r="AB1748" s="311"/>
      <c r="AU1748" s="312" t="s">
        <v>180</v>
      </c>
      <c r="AV1748" s="312" t="s">
        <v>86</v>
      </c>
      <c r="AW1748" s="115" t="s">
        <v>81</v>
      </c>
      <c r="AX1748" s="115" t="s">
        <v>31</v>
      </c>
      <c r="AY1748" s="115" t="s">
        <v>74</v>
      </c>
      <c r="AZ1748" s="312" t="s">
        <v>172</v>
      </c>
    </row>
    <row r="1749" spans="2:66" s="116" customFormat="1" ht="22.6" customHeight="1" x14ac:dyDescent="0.35">
      <c r="B1749" s="315"/>
      <c r="C1749" s="316"/>
      <c r="D1749" s="316"/>
      <c r="E1749" s="317" t="s">
        <v>5</v>
      </c>
      <c r="F1749" s="318" t="s">
        <v>81</v>
      </c>
      <c r="G1749" s="319"/>
      <c r="H1749" s="319"/>
      <c r="I1749" s="319"/>
      <c r="J1749" s="316"/>
      <c r="K1749" s="320">
        <v>1</v>
      </c>
      <c r="L1749" s="316"/>
      <c r="M1749" s="316"/>
      <c r="N1749" s="316"/>
      <c r="O1749" s="316"/>
      <c r="P1749" s="316"/>
      <c r="Q1749" s="316"/>
      <c r="S1749" s="321"/>
      <c r="U1749" s="322"/>
      <c r="V1749" s="316"/>
      <c r="W1749" s="316"/>
      <c r="X1749" s="316"/>
      <c r="Y1749" s="316"/>
      <c r="Z1749" s="316"/>
      <c r="AA1749" s="316"/>
      <c r="AB1749" s="323"/>
      <c r="AU1749" s="324" t="s">
        <v>180</v>
      </c>
      <c r="AV1749" s="324" t="s">
        <v>86</v>
      </c>
      <c r="AW1749" s="116" t="s">
        <v>86</v>
      </c>
      <c r="AX1749" s="116" t="s">
        <v>31</v>
      </c>
      <c r="AY1749" s="116" t="s">
        <v>81</v>
      </c>
      <c r="AZ1749" s="324" t="s">
        <v>172</v>
      </c>
    </row>
    <row r="1750" spans="2:66" s="112" customFormat="1" ht="44.2" customHeight="1" x14ac:dyDescent="0.35">
      <c r="B1750" s="187"/>
      <c r="C1750" s="288" t="s">
        <v>1698</v>
      </c>
      <c r="D1750" s="288" t="s">
        <v>173</v>
      </c>
      <c r="E1750" s="289" t="s">
        <v>1699</v>
      </c>
      <c r="F1750" s="290" t="s">
        <v>1700</v>
      </c>
      <c r="G1750" s="290"/>
      <c r="H1750" s="290"/>
      <c r="I1750" s="290"/>
      <c r="J1750" s="291" t="s">
        <v>1613</v>
      </c>
      <c r="K1750" s="292">
        <v>2</v>
      </c>
      <c r="L1750" s="293"/>
      <c r="M1750" s="293"/>
      <c r="N1750" s="294">
        <f>ROUND(L1750*K1750,2)</f>
        <v>0</v>
      </c>
      <c r="O1750" s="294"/>
      <c r="P1750" s="294"/>
      <c r="Q1750" s="294"/>
      <c r="R1750" s="114" t="s">
        <v>5</v>
      </c>
      <c r="S1750" s="192"/>
      <c r="U1750" s="295" t="s">
        <v>5</v>
      </c>
      <c r="V1750" s="300" t="s">
        <v>39</v>
      </c>
      <c r="W1750" s="301">
        <v>1.736</v>
      </c>
      <c r="X1750" s="301">
        <f>W1750*K1750</f>
        <v>3.472</v>
      </c>
      <c r="Y1750" s="301">
        <v>2.5000000000000001E-4</v>
      </c>
      <c r="Z1750" s="301">
        <f>Y1750*K1750</f>
        <v>5.0000000000000001E-4</v>
      </c>
      <c r="AA1750" s="301">
        <v>0</v>
      </c>
      <c r="AB1750" s="302">
        <f>AA1750*K1750</f>
        <v>0</v>
      </c>
      <c r="AS1750" s="172" t="s">
        <v>273</v>
      </c>
      <c r="AU1750" s="172" t="s">
        <v>173</v>
      </c>
      <c r="AV1750" s="172" t="s">
        <v>86</v>
      </c>
      <c r="AZ1750" s="172" t="s">
        <v>172</v>
      </c>
      <c r="BF1750" s="299">
        <f>IF(V1750="základní",N1750,0)</f>
        <v>0</v>
      </c>
      <c r="BG1750" s="299">
        <f>IF(V1750="snížená",N1750,0)</f>
        <v>0</v>
      </c>
      <c r="BH1750" s="299">
        <f>IF(V1750="zákl. přenesená",N1750,0)</f>
        <v>0</v>
      </c>
      <c r="BI1750" s="299">
        <f>IF(V1750="sníž. přenesená",N1750,0)</f>
        <v>0</v>
      </c>
      <c r="BJ1750" s="299">
        <f>IF(V1750="nulová",N1750,0)</f>
        <v>0</v>
      </c>
      <c r="BK1750" s="172" t="s">
        <v>81</v>
      </c>
      <c r="BL1750" s="299">
        <f>ROUND(L1750*K1750,2)</f>
        <v>0</v>
      </c>
      <c r="BM1750" s="172" t="s">
        <v>273</v>
      </c>
      <c r="BN1750" s="172" t="s">
        <v>1701</v>
      </c>
    </row>
    <row r="1751" spans="2:66" s="112" customFormat="1" ht="378" customHeight="1" x14ac:dyDescent="0.35">
      <c r="B1751" s="187"/>
      <c r="C1751" s="188"/>
      <c r="D1751" s="188"/>
      <c r="E1751" s="188"/>
      <c r="F1751" s="354" t="s">
        <v>1702</v>
      </c>
      <c r="G1751" s="355"/>
      <c r="H1751" s="355"/>
      <c r="I1751" s="355"/>
      <c r="J1751" s="188"/>
      <c r="K1751" s="188"/>
      <c r="L1751" s="188"/>
      <c r="M1751" s="188"/>
      <c r="N1751" s="188"/>
      <c r="O1751" s="188"/>
      <c r="P1751" s="188"/>
      <c r="Q1751" s="188"/>
      <c r="S1751" s="192"/>
      <c r="U1751" s="356"/>
      <c r="V1751" s="188"/>
      <c r="W1751" s="188"/>
      <c r="X1751" s="188"/>
      <c r="Y1751" s="188"/>
      <c r="Z1751" s="188"/>
      <c r="AA1751" s="188"/>
      <c r="AB1751" s="357"/>
      <c r="AU1751" s="172" t="s">
        <v>326</v>
      </c>
      <c r="AV1751" s="172" t="s">
        <v>86</v>
      </c>
    </row>
    <row r="1752" spans="2:66" s="115" customFormat="1" ht="22.6" customHeight="1" x14ac:dyDescent="0.35">
      <c r="B1752" s="303"/>
      <c r="C1752" s="304"/>
      <c r="D1752" s="304"/>
      <c r="E1752" s="305" t="s">
        <v>5</v>
      </c>
      <c r="F1752" s="313" t="s">
        <v>1616</v>
      </c>
      <c r="G1752" s="314"/>
      <c r="H1752" s="314"/>
      <c r="I1752" s="314"/>
      <c r="J1752" s="304"/>
      <c r="K1752" s="308" t="s">
        <v>5</v>
      </c>
      <c r="L1752" s="304"/>
      <c r="M1752" s="304"/>
      <c r="N1752" s="304"/>
      <c r="O1752" s="304"/>
      <c r="P1752" s="304"/>
      <c r="Q1752" s="304"/>
      <c r="S1752" s="309"/>
      <c r="U1752" s="310"/>
      <c r="V1752" s="304"/>
      <c r="W1752" s="304"/>
      <c r="X1752" s="304"/>
      <c r="Y1752" s="304"/>
      <c r="Z1752" s="304"/>
      <c r="AA1752" s="304"/>
      <c r="AB1752" s="311"/>
      <c r="AU1752" s="312" t="s">
        <v>180</v>
      </c>
      <c r="AV1752" s="312" t="s">
        <v>86</v>
      </c>
      <c r="AW1752" s="115" t="s">
        <v>81</v>
      </c>
      <c r="AX1752" s="115" t="s">
        <v>31</v>
      </c>
      <c r="AY1752" s="115" t="s">
        <v>74</v>
      </c>
      <c r="AZ1752" s="312" t="s">
        <v>172</v>
      </c>
    </row>
    <row r="1753" spans="2:66" s="116" customFormat="1" ht="22.6" customHeight="1" x14ac:dyDescent="0.35">
      <c r="B1753" s="315"/>
      <c r="C1753" s="316"/>
      <c r="D1753" s="316"/>
      <c r="E1753" s="317" t="s">
        <v>5</v>
      </c>
      <c r="F1753" s="318" t="s">
        <v>86</v>
      </c>
      <c r="G1753" s="319"/>
      <c r="H1753" s="319"/>
      <c r="I1753" s="319"/>
      <c r="J1753" s="316"/>
      <c r="K1753" s="320">
        <v>2</v>
      </c>
      <c r="L1753" s="316"/>
      <c r="M1753" s="316"/>
      <c r="N1753" s="316"/>
      <c r="O1753" s="316"/>
      <c r="P1753" s="316"/>
      <c r="Q1753" s="316"/>
      <c r="S1753" s="321"/>
      <c r="U1753" s="322"/>
      <c r="V1753" s="316"/>
      <c r="W1753" s="316"/>
      <c r="X1753" s="316"/>
      <c r="Y1753" s="316"/>
      <c r="Z1753" s="316"/>
      <c r="AA1753" s="316"/>
      <c r="AB1753" s="323"/>
      <c r="AU1753" s="324" t="s">
        <v>180</v>
      </c>
      <c r="AV1753" s="324" t="s">
        <v>86</v>
      </c>
      <c r="AW1753" s="116" t="s">
        <v>86</v>
      </c>
      <c r="AX1753" s="116" t="s">
        <v>31</v>
      </c>
      <c r="AY1753" s="116" t="s">
        <v>81</v>
      </c>
      <c r="AZ1753" s="324" t="s">
        <v>172</v>
      </c>
    </row>
    <row r="1754" spans="2:66" s="112" customFormat="1" ht="44.2" customHeight="1" x14ac:dyDescent="0.35">
      <c r="B1754" s="187"/>
      <c r="C1754" s="288" t="s">
        <v>1703</v>
      </c>
      <c r="D1754" s="288" t="s">
        <v>173</v>
      </c>
      <c r="E1754" s="289" t="s">
        <v>1704</v>
      </c>
      <c r="F1754" s="290" t="s">
        <v>1705</v>
      </c>
      <c r="G1754" s="290"/>
      <c r="H1754" s="290"/>
      <c r="I1754" s="290"/>
      <c r="J1754" s="291" t="s">
        <v>1613</v>
      </c>
      <c r="K1754" s="292">
        <v>4</v>
      </c>
      <c r="L1754" s="293"/>
      <c r="M1754" s="293"/>
      <c r="N1754" s="294">
        <f>ROUND(L1754*K1754,2)</f>
        <v>0</v>
      </c>
      <c r="O1754" s="294"/>
      <c r="P1754" s="294"/>
      <c r="Q1754" s="294"/>
      <c r="R1754" s="114" t="s">
        <v>5</v>
      </c>
      <c r="S1754" s="192"/>
      <c r="U1754" s="295" t="s">
        <v>5</v>
      </c>
      <c r="V1754" s="300" t="s">
        <v>39</v>
      </c>
      <c r="W1754" s="301">
        <v>1.736</v>
      </c>
      <c r="X1754" s="301">
        <f>W1754*K1754</f>
        <v>6.944</v>
      </c>
      <c r="Y1754" s="301">
        <v>2.5000000000000001E-4</v>
      </c>
      <c r="Z1754" s="301">
        <f>Y1754*K1754</f>
        <v>1E-3</v>
      </c>
      <c r="AA1754" s="301">
        <v>0</v>
      </c>
      <c r="AB1754" s="302">
        <f>AA1754*K1754</f>
        <v>0</v>
      </c>
      <c r="AS1754" s="172" t="s">
        <v>273</v>
      </c>
      <c r="AU1754" s="172" t="s">
        <v>173</v>
      </c>
      <c r="AV1754" s="172" t="s">
        <v>86</v>
      </c>
      <c r="AZ1754" s="172" t="s">
        <v>172</v>
      </c>
      <c r="BF1754" s="299">
        <f>IF(V1754="základní",N1754,0)</f>
        <v>0</v>
      </c>
      <c r="BG1754" s="299">
        <f>IF(V1754="snížená",N1754,0)</f>
        <v>0</v>
      </c>
      <c r="BH1754" s="299">
        <f>IF(V1754="zákl. přenesená",N1754,0)</f>
        <v>0</v>
      </c>
      <c r="BI1754" s="299">
        <f>IF(V1754="sníž. přenesená",N1754,0)</f>
        <v>0</v>
      </c>
      <c r="BJ1754" s="299">
        <f>IF(V1754="nulová",N1754,0)</f>
        <v>0</v>
      </c>
      <c r="BK1754" s="172" t="s">
        <v>81</v>
      </c>
      <c r="BL1754" s="299">
        <f>ROUND(L1754*K1754,2)</f>
        <v>0</v>
      </c>
      <c r="BM1754" s="172" t="s">
        <v>273</v>
      </c>
      <c r="BN1754" s="172" t="s">
        <v>1706</v>
      </c>
    </row>
    <row r="1755" spans="2:66" s="112" customFormat="1" ht="402.05" customHeight="1" x14ac:dyDescent="0.35">
      <c r="B1755" s="187"/>
      <c r="C1755" s="188"/>
      <c r="D1755" s="188"/>
      <c r="E1755" s="188"/>
      <c r="F1755" s="354" t="s">
        <v>1671</v>
      </c>
      <c r="G1755" s="355"/>
      <c r="H1755" s="355"/>
      <c r="I1755" s="355"/>
      <c r="J1755" s="188"/>
      <c r="K1755" s="188"/>
      <c r="L1755" s="188"/>
      <c r="M1755" s="188"/>
      <c r="N1755" s="188"/>
      <c r="O1755" s="188"/>
      <c r="P1755" s="188"/>
      <c r="Q1755" s="188"/>
      <c r="S1755" s="192"/>
      <c r="U1755" s="356"/>
      <c r="V1755" s="188"/>
      <c r="W1755" s="188"/>
      <c r="X1755" s="188"/>
      <c r="Y1755" s="188"/>
      <c r="Z1755" s="188"/>
      <c r="AA1755" s="188"/>
      <c r="AB1755" s="357"/>
      <c r="AU1755" s="172" t="s">
        <v>326</v>
      </c>
      <c r="AV1755" s="172" t="s">
        <v>86</v>
      </c>
    </row>
    <row r="1756" spans="2:66" s="115" customFormat="1" ht="22.6" customHeight="1" x14ac:dyDescent="0.35">
      <c r="B1756" s="303"/>
      <c r="C1756" s="304"/>
      <c r="D1756" s="304"/>
      <c r="E1756" s="305" t="s">
        <v>5</v>
      </c>
      <c r="F1756" s="313" t="s">
        <v>1616</v>
      </c>
      <c r="G1756" s="314"/>
      <c r="H1756" s="314"/>
      <c r="I1756" s="314"/>
      <c r="J1756" s="304"/>
      <c r="K1756" s="308" t="s">
        <v>5</v>
      </c>
      <c r="L1756" s="304"/>
      <c r="M1756" s="304"/>
      <c r="N1756" s="304"/>
      <c r="O1756" s="304"/>
      <c r="P1756" s="304"/>
      <c r="Q1756" s="304"/>
      <c r="S1756" s="309"/>
      <c r="U1756" s="310"/>
      <c r="V1756" s="304"/>
      <c r="W1756" s="304"/>
      <c r="X1756" s="304"/>
      <c r="Y1756" s="304"/>
      <c r="Z1756" s="304"/>
      <c r="AA1756" s="304"/>
      <c r="AB1756" s="311"/>
      <c r="AU1756" s="312" t="s">
        <v>180</v>
      </c>
      <c r="AV1756" s="312" t="s">
        <v>86</v>
      </c>
      <c r="AW1756" s="115" t="s">
        <v>81</v>
      </c>
      <c r="AX1756" s="115" t="s">
        <v>31</v>
      </c>
      <c r="AY1756" s="115" t="s">
        <v>74</v>
      </c>
      <c r="AZ1756" s="312" t="s">
        <v>172</v>
      </c>
    </row>
    <row r="1757" spans="2:66" s="116" customFormat="1" ht="22.6" customHeight="1" x14ac:dyDescent="0.35">
      <c r="B1757" s="315"/>
      <c r="C1757" s="316"/>
      <c r="D1757" s="316"/>
      <c r="E1757" s="317" t="s">
        <v>5</v>
      </c>
      <c r="F1757" s="318" t="s">
        <v>177</v>
      </c>
      <c r="G1757" s="319"/>
      <c r="H1757" s="319"/>
      <c r="I1757" s="319"/>
      <c r="J1757" s="316"/>
      <c r="K1757" s="320">
        <v>4</v>
      </c>
      <c r="L1757" s="316"/>
      <c r="M1757" s="316"/>
      <c r="N1757" s="316"/>
      <c r="O1757" s="316"/>
      <c r="P1757" s="316"/>
      <c r="Q1757" s="316"/>
      <c r="S1757" s="321"/>
      <c r="U1757" s="322"/>
      <c r="V1757" s="316"/>
      <c r="W1757" s="316"/>
      <c r="X1757" s="316"/>
      <c r="Y1757" s="316"/>
      <c r="Z1757" s="316"/>
      <c r="AA1757" s="316"/>
      <c r="AB1757" s="323"/>
      <c r="AU1757" s="324" t="s">
        <v>180</v>
      </c>
      <c r="AV1757" s="324" t="s">
        <v>86</v>
      </c>
      <c r="AW1757" s="116" t="s">
        <v>86</v>
      </c>
      <c r="AX1757" s="116" t="s">
        <v>31</v>
      </c>
      <c r="AY1757" s="116" t="s">
        <v>81</v>
      </c>
      <c r="AZ1757" s="324" t="s">
        <v>172</v>
      </c>
    </row>
    <row r="1758" spans="2:66" s="112" customFormat="1" ht="44.2" customHeight="1" x14ac:dyDescent="0.35">
      <c r="B1758" s="187"/>
      <c r="C1758" s="288" t="s">
        <v>1707</v>
      </c>
      <c r="D1758" s="288" t="s">
        <v>173</v>
      </c>
      <c r="E1758" s="289" t="s">
        <v>1708</v>
      </c>
      <c r="F1758" s="290" t="s">
        <v>1709</v>
      </c>
      <c r="G1758" s="290"/>
      <c r="H1758" s="290"/>
      <c r="I1758" s="290"/>
      <c r="J1758" s="291" t="s">
        <v>1613</v>
      </c>
      <c r="K1758" s="292">
        <v>1</v>
      </c>
      <c r="L1758" s="293"/>
      <c r="M1758" s="293"/>
      <c r="N1758" s="294">
        <f>ROUND(L1758*K1758,2)</f>
        <v>0</v>
      </c>
      <c r="O1758" s="294"/>
      <c r="P1758" s="294"/>
      <c r="Q1758" s="294"/>
      <c r="R1758" s="114" t="s">
        <v>5</v>
      </c>
      <c r="S1758" s="192"/>
      <c r="U1758" s="295" t="s">
        <v>5</v>
      </c>
      <c r="V1758" s="300" t="s">
        <v>39</v>
      </c>
      <c r="W1758" s="301">
        <v>1.736</v>
      </c>
      <c r="X1758" s="301">
        <f>W1758*K1758</f>
        <v>1.736</v>
      </c>
      <c r="Y1758" s="301">
        <v>2.5000000000000001E-4</v>
      </c>
      <c r="Z1758" s="301">
        <f>Y1758*K1758</f>
        <v>2.5000000000000001E-4</v>
      </c>
      <c r="AA1758" s="301">
        <v>0</v>
      </c>
      <c r="AB1758" s="302">
        <f>AA1758*K1758</f>
        <v>0</v>
      </c>
      <c r="AS1758" s="172" t="s">
        <v>273</v>
      </c>
      <c r="AU1758" s="172" t="s">
        <v>173</v>
      </c>
      <c r="AV1758" s="172" t="s">
        <v>86</v>
      </c>
      <c r="AZ1758" s="172" t="s">
        <v>172</v>
      </c>
      <c r="BF1758" s="299">
        <f>IF(V1758="základní",N1758,0)</f>
        <v>0</v>
      </c>
      <c r="BG1758" s="299">
        <f>IF(V1758="snížená",N1758,0)</f>
        <v>0</v>
      </c>
      <c r="BH1758" s="299">
        <f>IF(V1758="zákl. přenesená",N1758,0)</f>
        <v>0</v>
      </c>
      <c r="BI1758" s="299">
        <f>IF(V1758="sníž. přenesená",N1758,0)</f>
        <v>0</v>
      </c>
      <c r="BJ1758" s="299">
        <f>IF(V1758="nulová",N1758,0)</f>
        <v>0</v>
      </c>
      <c r="BK1758" s="172" t="s">
        <v>81</v>
      </c>
      <c r="BL1758" s="299">
        <f>ROUND(L1758*K1758,2)</f>
        <v>0</v>
      </c>
      <c r="BM1758" s="172" t="s">
        <v>273</v>
      </c>
      <c r="BN1758" s="172" t="s">
        <v>1710</v>
      </c>
    </row>
    <row r="1759" spans="2:66" s="112" customFormat="1" ht="402.05" customHeight="1" x14ac:dyDescent="0.35">
      <c r="B1759" s="187"/>
      <c r="C1759" s="188"/>
      <c r="D1759" s="188"/>
      <c r="E1759" s="188"/>
      <c r="F1759" s="354" t="s">
        <v>1671</v>
      </c>
      <c r="G1759" s="355"/>
      <c r="H1759" s="355"/>
      <c r="I1759" s="355"/>
      <c r="J1759" s="188"/>
      <c r="K1759" s="188"/>
      <c r="L1759" s="188"/>
      <c r="M1759" s="188"/>
      <c r="N1759" s="188"/>
      <c r="O1759" s="188"/>
      <c r="P1759" s="188"/>
      <c r="Q1759" s="188"/>
      <c r="S1759" s="192"/>
      <c r="U1759" s="356"/>
      <c r="V1759" s="188"/>
      <c r="W1759" s="188"/>
      <c r="X1759" s="188"/>
      <c r="Y1759" s="188"/>
      <c r="Z1759" s="188"/>
      <c r="AA1759" s="188"/>
      <c r="AB1759" s="357"/>
      <c r="AU1759" s="172" t="s">
        <v>326</v>
      </c>
      <c r="AV1759" s="172" t="s">
        <v>86</v>
      </c>
    </row>
    <row r="1760" spans="2:66" s="115" customFormat="1" ht="22.6" customHeight="1" x14ac:dyDescent="0.35">
      <c r="B1760" s="303"/>
      <c r="C1760" s="304"/>
      <c r="D1760" s="304"/>
      <c r="E1760" s="305" t="s">
        <v>5</v>
      </c>
      <c r="F1760" s="313" t="s">
        <v>1616</v>
      </c>
      <c r="G1760" s="314"/>
      <c r="H1760" s="314"/>
      <c r="I1760" s="314"/>
      <c r="J1760" s="304"/>
      <c r="K1760" s="308" t="s">
        <v>5</v>
      </c>
      <c r="L1760" s="304"/>
      <c r="M1760" s="304"/>
      <c r="N1760" s="304"/>
      <c r="O1760" s="304"/>
      <c r="P1760" s="304"/>
      <c r="Q1760" s="304"/>
      <c r="S1760" s="309"/>
      <c r="U1760" s="310"/>
      <c r="V1760" s="304"/>
      <c r="W1760" s="304"/>
      <c r="X1760" s="304"/>
      <c r="Y1760" s="304"/>
      <c r="Z1760" s="304"/>
      <c r="AA1760" s="304"/>
      <c r="AB1760" s="311"/>
      <c r="AU1760" s="312" t="s">
        <v>180</v>
      </c>
      <c r="AV1760" s="312" t="s">
        <v>86</v>
      </c>
      <c r="AW1760" s="115" t="s">
        <v>81</v>
      </c>
      <c r="AX1760" s="115" t="s">
        <v>31</v>
      </c>
      <c r="AY1760" s="115" t="s">
        <v>74</v>
      </c>
      <c r="AZ1760" s="312" t="s">
        <v>172</v>
      </c>
    </row>
    <row r="1761" spans="2:66" s="116" customFormat="1" ht="22.6" customHeight="1" x14ac:dyDescent="0.35">
      <c r="B1761" s="315"/>
      <c r="C1761" s="316"/>
      <c r="D1761" s="316"/>
      <c r="E1761" s="317" t="s">
        <v>5</v>
      </c>
      <c r="F1761" s="318" t="s">
        <v>81</v>
      </c>
      <c r="G1761" s="319"/>
      <c r="H1761" s="319"/>
      <c r="I1761" s="319"/>
      <c r="J1761" s="316"/>
      <c r="K1761" s="320">
        <v>1</v>
      </c>
      <c r="L1761" s="316"/>
      <c r="M1761" s="316"/>
      <c r="N1761" s="316"/>
      <c r="O1761" s="316"/>
      <c r="P1761" s="316"/>
      <c r="Q1761" s="316"/>
      <c r="S1761" s="321"/>
      <c r="U1761" s="322"/>
      <c r="V1761" s="316"/>
      <c r="W1761" s="316"/>
      <c r="X1761" s="316"/>
      <c r="Y1761" s="316"/>
      <c r="Z1761" s="316"/>
      <c r="AA1761" s="316"/>
      <c r="AB1761" s="323"/>
      <c r="AU1761" s="324" t="s">
        <v>180</v>
      </c>
      <c r="AV1761" s="324" t="s">
        <v>86</v>
      </c>
      <c r="AW1761" s="116" t="s">
        <v>86</v>
      </c>
      <c r="AX1761" s="116" t="s">
        <v>31</v>
      </c>
      <c r="AY1761" s="116" t="s">
        <v>81</v>
      </c>
      <c r="AZ1761" s="324" t="s">
        <v>172</v>
      </c>
    </row>
    <row r="1762" spans="2:66" s="112" customFormat="1" ht="44.2" customHeight="1" x14ac:dyDescent="0.35">
      <c r="B1762" s="187"/>
      <c r="C1762" s="288" t="s">
        <v>1711</v>
      </c>
      <c r="D1762" s="288" t="s">
        <v>173</v>
      </c>
      <c r="E1762" s="289" t="s">
        <v>1712</v>
      </c>
      <c r="F1762" s="290" t="s">
        <v>1713</v>
      </c>
      <c r="G1762" s="290"/>
      <c r="H1762" s="290"/>
      <c r="I1762" s="290"/>
      <c r="J1762" s="291" t="s">
        <v>1613</v>
      </c>
      <c r="K1762" s="292">
        <v>6</v>
      </c>
      <c r="L1762" s="293"/>
      <c r="M1762" s="293"/>
      <c r="N1762" s="294">
        <f>ROUND(L1762*K1762,2)</f>
        <v>0</v>
      </c>
      <c r="O1762" s="294"/>
      <c r="P1762" s="294"/>
      <c r="Q1762" s="294"/>
      <c r="R1762" s="114" t="s">
        <v>5</v>
      </c>
      <c r="S1762" s="192"/>
      <c r="U1762" s="295" t="s">
        <v>5</v>
      </c>
      <c r="V1762" s="300" t="s">
        <v>39</v>
      </c>
      <c r="W1762" s="301">
        <v>1.736</v>
      </c>
      <c r="X1762" s="301">
        <f>W1762*K1762</f>
        <v>10.416</v>
      </c>
      <c r="Y1762" s="301">
        <v>2.5000000000000001E-4</v>
      </c>
      <c r="Z1762" s="301">
        <f>Y1762*K1762</f>
        <v>1.5E-3</v>
      </c>
      <c r="AA1762" s="301">
        <v>0</v>
      </c>
      <c r="AB1762" s="302">
        <f>AA1762*K1762</f>
        <v>0</v>
      </c>
      <c r="AS1762" s="172" t="s">
        <v>273</v>
      </c>
      <c r="AU1762" s="172" t="s">
        <v>173</v>
      </c>
      <c r="AV1762" s="172" t="s">
        <v>86</v>
      </c>
      <c r="AZ1762" s="172" t="s">
        <v>172</v>
      </c>
      <c r="BF1762" s="299">
        <f>IF(V1762="základní",N1762,0)</f>
        <v>0</v>
      </c>
      <c r="BG1762" s="299">
        <f>IF(V1762="snížená",N1762,0)</f>
        <v>0</v>
      </c>
      <c r="BH1762" s="299">
        <f>IF(V1762="zákl. přenesená",N1762,0)</f>
        <v>0</v>
      </c>
      <c r="BI1762" s="299">
        <f>IF(V1762="sníž. přenesená",N1762,0)</f>
        <v>0</v>
      </c>
      <c r="BJ1762" s="299">
        <f>IF(V1762="nulová",N1762,0)</f>
        <v>0</v>
      </c>
      <c r="BK1762" s="172" t="s">
        <v>81</v>
      </c>
      <c r="BL1762" s="299">
        <f>ROUND(L1762*K1762,2)</f>
        <v>0</v>
      </c>
      <c r="BM1762" s="172" t="s">
        <v>273</v>
      </c>
      <c r="BN1762" s="172" t="s">
        <v>1714</v>
      </c>
    </row>
    <row r="1763" spans="2:66" s="112" customFormat="1" ht="389.95" customHeight="1" x14ac:dyDescent="0.35">
      <c r="B1763" s="187"/>
      <c r="C1763" s="188"/>
      <c r="D1763" s="188"/>
      <c r="E1763" s="188"/>
      <c r="F1763" s="354" t="s">
        <v>1715</v>
      </c>
      <c r="G1763" s="355"/>
      <c r="H1763" s="355"/>
      <c r="I1763" s="355"/>
      <c r="J1763" s="188"/>
      <c r="K1763" s="188"/>
      <c r="L1763" s="188"/>
      <c r="M1763" s="188"/>
      <c r="N1763" s="188"/>
      <c r="O1763" s="188"/>
      <c r="P1763" s="188"/>
      <c r="Q1763" s="188"/>
      <c r="S1763" s="192"/>
      <c r="U1763" s="356"/>
      <c r="V1763" s="188"/>
      <c r="W1763" s="188"/>
      <c r="X1763" s="188"/>
      <c r="Y1763" s="188"/>
      <c r="Z1763" s="188"/>
      <c r="AA1763" s="188"/>
      <c r="AB1763" s="357"/>
      <c r="AU1763" s="172" t="s">
        <v>326</v>
      </c>
      <c r="AV1763" s="172" t="s">
        <v>86</v>
      </c>
    </row>
    <row r="1764" spans="2:66" s="115" customFormat="1" ht="22.6" customHeight="1" x14ac:dyDescent="0.35">
      <c r="B1764" s="303"/>
      <c r="C1764" s="304"/>
      <c r="D1764" s="304"/>
      <c r="E1764" s="305" t="s">
        <v>5</v>
      </c>
      <c r="F1764" s="313" t="s">
        <v>1616</v>
      </c>
      <c r="G1764" s="314"/>
      <c r="H1764" s="314"/>
      <c r="I1764" s="314"/>
      <c r="J1764" s="304"/>
      <c r="K1764" s="308" t="s">
        <v>5</v>
      </c>
      <c r="L1764" s="304"/>
      <c r="M1764" s="304"/>
      <c r="N1764" s="304"/>
      <c r="O1764" s="304"/>
      <c r="P1764" s="304"/>
      <c r="Q1764" s="304"/>
      <c r="S1764" s="309"/>
      <c r="U1764" s="310"/>
      <c r="V1764" s="304"/>
      <c r="W1764" s="304"/>
      <c r="X1764" s="304"/>
      <c r="Y1764" s="304"/>
      <c r="Z1764" s="304"/>
      <c r="AA1764" s="304"/>
      <c r="AB1764" s="311"/>
      <c r="AU1764" s="312" t="s">
        <v>180</v>
      </c>
      <c r="AV1764" s="312" t="s">
        <v>86</v>
      </c>
      <c r="AW1764" s="115" t="s">
        <v>81</v>
      </c>
      <c r="AX1764" s="115" t="s">
        <v>31</v>
      </c>
      <c r="AY1764" s="115" t="s">
        <v>74</v>
      </c>
      <c r="AZ1764" s="312" t="s">
        <v>172</v>
      </c>
    </row>
    <row r="1765" spans="2:66" s="116" customFormat="1" ht="22.6" customHeight="1" x14ac:dyDescent="0.35">
      <c r="B1765" s="315"/>
      <c r="C1765" s="316"/>
      <c r="D1765" s="316"/>
      <c r="E1765" s="317" t="s">
        <v>5</v>
      </c>
      <c r="F1765" s="318" t="s">
        <v>213</v>
      </c>
      <c r="G1765" s="319"/>
      <c r="H1765" s="319"/>
      <c r="I1765" s="319"/>
      <c r="J1765" s="316"/>
      <c r="K1765" s="320">
        <v>6</v>
      </c>
      <c r="L1765" s="316"/>
      <c r="M1765" s="316"/>
      <c r="N1765" s="316"/>
      <c r="O1765" s="316"/>
      <c r="P1765" s="316"/>
      <c r="Q1765" s="316"/>
      <c r="S1765" s="321"/>
      <c r="U1765" s="322"/>
      <c r="V1765" s="316"/>
      <c r="W1765" s="316"/>
      <c r="X1765" s="316"/>
      <c r="Y1765" s="316"/>
      <c r="Z1765" s="316"/>
      <c r="AA1765" s="316"/>
      <c r="AB1765" s="323"/>
      <c r="AU1765" s="324" t="s">
        <v>180</v>
      </c>
      <c r="AV1765" s="324" t="s">
        <v>86</v>
      </c>
      <c r="AW1765" s="116" t="s">
        <v>86</v>
      </c>
      <c r="AX1765" s="116" t="s">
        <v>31</v>
      </c>
      <c r="AY1765" s="116" t="s">
        <v>81</v>
      </c>
      <c r="AZ1765" s="324" t="s">
        <v>172</v>
      </c>
    </row>
    <row r="1766" spans="2:66" s="112" customFormat="1" ht="31.6" customHeight="1" x14ac:dyDescent="0.35">
      <c r="B1766" s="187"/>
      <c r="C1766" s="288" t="s">
        <v>1716</v>
      </c>
      <c r="D1766" s="288" t="s">
        <v>173</v>
      </c>
      <c r="E1766" s="289" t="s">
        <v>1717</v>
      </c>
      <c r="F1766" s="290" t="s">
        <v>1718</v>
      </c>
      <c r="G1766" s="290"/>
      <c r="H1766" s="290"/>
      <c r="I1766" s="290"/>
      <c r="J1766" s="291" t="s">
        <v>1613</v>
      </c>
      <c r="K1766" s="292">
        <v>1</v>
      </c>
      <c r="L1766" s="293"/>
      <c r="M1766" s="293"/>
      <c r="N1766" s="294">
        <f>ROUND(L1766*K1766,2)</f>
        <v>0</v>
      </c>
      <c r="O1766" s="294"/>
      <c r="P1766" s="294"/>
      <c r="Q1766" s="294"/>
      <c r="R1766" s="114" t="s">
        <v>5</v>
      </c>
      <c r="S1766" s="192"/>
      <c r="U1766" s="295" t="s">
        <v>5</v>
      </c>
      <c r="V1766" s="300" t="s">
        <v>39</v>
      </c>
      <c r="W1766" s="301">
        <v>1.736</v>
      </c>
      <c r="X1766" s="301">
        <f>W1766*K1766</f>
        <v>1.736</v>
      </c>
      <c r="Y1766" s="301">
        <v>2.5000000000000001E-4</v>
      </c>
      <c r="Z1766" s="301">
        <f>Y1766*K1766</f>
        <v>2.5000000000000001E-4</v>
      </c>
      <c r="AA1766" s="301">
        <v>0</v>
      </c>
      <c r="AB1766" s="302">
        <f>AA1766*K1766</f>
        <v>0</v>
      </c>
      <c r="AS1766" s="172" t="s">
        <v>273</v>
      </c>
      <c r="AU1766" s="172" t="s">
        <v>173</v>
      </c>
      <c r="AV1766" s="172" t="s">
        <v>86</v>
      </c>
      <c r="AZ1766" s="172" t="s">
        <v>172</v>
      </c>
      <c r="BF1766" s="299">
        <f>IF(V1766="základní",N1766,0)</f>
        <v>0</v>
      </c>
      <c r="BG1766" s="299">
        <f>IF(V1766="snížená",N1766,0)</f>
        <v>0</v>
      </c>
      <c r="BH1766" s="299">
        <f>IF(V1766="zákl. přenesená",N1766,0)</f>
        <v>0</v>
      </c>
      <c r="BI1766" s="299">
        <f>IF(V1766="sníž. přenesená",N1766,0)</f>
        <v>0</v>
      </c>
      <c r="BJ1766" s="299">
        <f>IF(V1766="nulová",N1766,0)</f>
        <v>0</v>
      </c>
      <c r="BK1766" s="172" t="s">
        <v>81</v>
      </c>
      <c r="BL1766" s="299">
        <f>ROUND(L1766*K1766,2)</f>
        <v>0</v>
      </c>
      <c r="BM1766" s="172" t="s">
        <v>273</v>
      </c>
      <c r="BN1766" s="172" t="s">
        <v>1719</v>
      </c>
    </row>
    <row r="1767" spans="2:66" s="112" customFormat="1" ht="366.05" customHeight="1" x14ac:dyDescent="0.35">
      <c r="B1767" s="187"/>
      <c r="C1767" s="188"/>
      <c r="D1767" s="188"/>
      <c r="E1767" s="188"/>
      <c r="F1767" s="354" t="s">
        <v>1720</v>
      </c>
      <c r="G1767" s="355"/>
      <c r="H1767" s="355"/>
      <c r="I1767" s="355"/>
      <c r="J1767" s="188"/>
      <c r="K1767" s="188"/>
      <c r="L1767" s="188"/>
      <c r="M1767" s="188"/>
      <c r="N1767" s="188"/>
      <c r="O1767" s="188"/>
      <c r="P1767" s="188"/>
      <c r="Q1767" s="188"/>
      <c r="S1767" s="192"/>
      <c r="U1767" s="356"/>
      <c r="V1767" s="188"/>
      <c r="W1767" s="188"/>
      <c r="X1767" s="188"/>
      <c r="Y1767" s="188"/>
      <c r="Z1767" s="188"/>
      <c r="AA1767" s="188"/>
      <c r="AB1767" s="357"/>
      <c r="AU1767" s="172" t="s">
        <v>326</v>
      </c>
      <c r="AV1767" s="172" t="s">
        <v>86</v>
      </c>
    </row>
    <row r="1768" spans="2:66" s="115" customFormat="1" ht="22.6" customHeight="1" x14ac:dyDescent="0.35">
      <c r="B1768" s="303"/>
      <c r="C1768" s="304"/>
      <c r="D1768" s="304"/>
      <c r="E1768" s="305" t="s">
        <v>5</v>
      </c>
      <c r="F1768" s="313" t="s">
        <v>1616</v>
      </c>
      <c r="G1768" s="314"/>
      <c r="H1768" s="314"/>
      <c r="I1768" s="314"/>
      <c r="J1768" s="304"/>
      <c r="K1768" s="308" t="s">
        <v>5</v>
      </c>
      <c r="L1768" s="304"/>
      <c r="M1768" s="304"/>
      <c r="N1768" s="304"/>
      <c r="O1768" s="304"/>
      <c r="P1768" s="304"/>
      <c r="Q1768" s="304"/>
      <c r="S1768" s="309"/>
      <c r="U1768" s="310"/>
      <c r="V1768" s="304"/>
      <c r="W1768" s="304"/>
      <c r="X1768" s="304"/>
      <c r="Y1768" s="304"/>
      <c r="Z1768" s="304"/>
      <c r="AA1768" s="304"/>
      <c r="AB1768" s="311"/>
      <c r="AU1768" s="312" t="s">
        <v>180</v>
      </c>
      <c r="AV1768" s="312" t="s">
        <v>86</v>
      </c>
      <c r="AW1768" s="115" t="s">
        <v>81</v>
      </c>
      <c r="AX1768" s="115" t="s">
        <v>31</v>
      </c>
      <c r="AY1768" s="115" t="s">
        <v>74</v>
      </c>
      <c r="AZ1768" s="312" t="s">
        <v>172</v>
      </c>
    </row>
    <row r="1769" spans="2:66" s="116" customFormat="1" ht="22.6" customHeight="1" x14ac:dyDescent="0.35">
      <c r="B1769" s="315"/>
      <c r="C1769" s="316"/>
      <c r="D1769" s="316"/>
      <c r="E1769" s="317" t="s">
        <v>5</v>
      </c>
      <c r="F1769" s="318" t="s">
        <v>81</v>
      </c>
      <c r="G1769" s="319"/>
      <c r="H1769" s="319"/>
      <c r="I1769" s="319"/>
      <c r="J1769" s="316"/>
      <c r="K1769" s="320">
        <v>1</v>
      </c>
      <c r="L1769" s="316"/>
      <c r="M1769" s="316"/>
      <c r="N1769" s="316"/>
      <c r="O1769" s="316"/>
      <c r="P1769" s="316"/>
      <c r="Q1769" s="316"/>
      <c r="S1769" s="321"/>
      <c r="U1769" s="322"/>
      <c r="V1769" s="316"/>
      <c r="W1769" s="316"/>
      <c r="X1769" s="316"/>
      <c r="Y1769" s="316"/>
      <c r="Z1769" s="316"/>
      <c r="AA1769" s="316"/>
      <c r="AB1769" s="323"/>
      <c r="AU1769" s="324" t="s">
        <v>180</v>
      </c>
      <c r="AV1769" s="324" t="s">
        <v>86</v>
      </c>
      <c r="AW1769" s="116" t="s">
        <v>86</v>
      </c>
      <c r="AX1769" s="116" t="s">
        <v>31</v>
      </c>
      <c r="AY1769" s="116" t="s">
        <v>81</v>
      </c>
      <c r="AZ1769" s="324" t="s">
        <v>172</v>
      </c>
    </row>
    <row r="1770" spans="2:66" s="112" customFormat="1" ht="31.6" customHeight="1" x14ac:dyDescent="0.35">
      <c r="B1770" s="187"/>
      <c r="C1770" s="288" t="s">
        <v>1721</v>
      </c>
      <c r="D1770" s="288" t="s">
        <v>173</v>
      </c>
      <c r="E1770" s="289" t="s">
        <v>1722</v>
      </c>
      <c r="F1770" s="290" t="s">
        <v>1723</v>
      </c>
      <c r="G1770" s="290"/>
      <c r="H1770" s="290"/>
      <c r="I1770" s="290"/>
      <c r="J1770" s="291" t="s">
        <v>1613</v>
      </c>
      <c r="K1770" s="292">
        <v>2</v>
      </c>
      <c r="L1770" s="293"/>
      <c r="M1770" s="293"/>
      <c r="N1770" s="294">
        <f>ROUND(L1770*K1770,2)</f>
        <v>0</v>
      </c>
      <c r="O1770" s="294"/>
      <c r="P1770" s="294"/>
      <c r="Q1770" s="294"/>
      <c r="R1770" s="114" t="s">
        <v>5</v>
      </c>
      <c r="S1770" s="192"/>
      <c r="U1770" s="295" t="s">
        <v>5</v>
      </c>
      <c r="V1770" s="300" t="s">
        <v>39</v>
      </c>
      <c r="W1770" s="301">
        <v>1.736</v>
      </c>
      <c r="X1770" s="301">
        <f>W1770*K1770</f>
        <v>3.472</v>
      </c>
      <c r="Y1770" s="301">
        <v>2.5000000000000001E-4</v>
      </c>
      <c r="Z1770" s="301">
        <f>Y1770*K1770</f>
        <v>5.0000000000000001E-4</v>
      </c>
      <c r="AA1770" s="301">
        <v>0</v>
      </c>
      <c r="AB1770" s="302">
        <f>AA1770*K1770</f>
        <v>0</v>
      </c>
      <c r="AS1770" s="172" t="s">
        <v>273</v>
      </c>
      <c r="AU1770" s="172" t="s">
        <v>173</v>
      </c>
      <c r="AV1770" s="172" t="s">
        <v>86</v>
      </c>
      <c r="AZ1770" s="172" t="s">
        <v>172</v>
      </c>
      <c r="BF1770" s="299">
        <f>IF(V1770="základní",N1770,0)</f>
        <v>0</v>
      </c>
      <c r="BG1770" s="299">
        <f>IF(V1770="snížená",N1770,0)</f>
        <v>0</v>
      </c>
      <c r="BH1770" s="299">
        <f>IF(V1770="zákl. přenesená",N1770,0)</f>
        <v>0</v>
      </c>
      <c r="BI1770" s="299">
        <f>IF(V1770="sníž. přenesená",N1770,0)</f>
        <v>0</v>
      </c>
      <c r="BJ1770" s="299">
        <f>IF(V1770="nulová",N1770,0)</f>
        <v>0</v>
      </c>
      <c r="BK1770" s="172" t="s">
        <v>81</v>
      </c>
      <c r="BL1770" s="299">
        <f>ROUND(L1770*K1770,2)</f>
        <v>0</v>
      </c>
      <c r="BM1770" s="172" t="s">
        <v>273</v>
      </c>
      <c r="BN1770" s="172" t="s">
        <v>1724</v>
      </c>
    </row>
    <row r="1771" spans="2:66" s="112" customFormat="1" ht="366.05" customHeight="1" x14ac:dyDescent="0.35">
      <c r="B1771" s="187"/>
      <c r="C1771" s="188"/>
      <c r="D1771" s="188"/>
      <c r="E1771" s="188"/>
      <c r="F1771" s="354" t="s">
        <v>1720</v>
      </c>
      <c r="G1771" s="355"/>
      <c r="H1771" s="355"/>
      <c r="I1771" s="355"/>
      <c r="J1771" s="188"/>
      <c r="K1771" s="188"/>
      <c r="L1771" s="188"/>
      <c r="M1771" s="188"/>
      <c r="N1771" s="188"/>
      <c r="O1771" s="188"/>
      <c r="P1771" s="188"/>
      <c r="Q1771" s="188"/>
      <c r="S1771" s="192"/>
      <c r="U1771" s="356"/>
      <c r="V1771" s="188"/>
      <c r="W1771" s="188"/>
      <c r="X1771" s="188"/>
      <c r="Y1771" s="188"/>
      <c r="Z1771" s="188"/>
      <c r="AA1771" s="188"/>
      <c r="AB1771" s="357"/>
      <c r="AU1771" s="172" t="s">
        <v>326</v>
      </c>
      <c r="AV1771" s="172" t="s">
        <v>86</v>
      </c>
    </row>
    <row r="1772" spans="2:66" s="115" customFormat="1" ht="22.6" customHeight="1" x14ac:dyDescent="0.35">
      <c r="B1772" s="303"/>
      <c r="C1772" s="304"/>
      <c r="D1772" s="304"/>
      <c r="E1772" s="305" t="s">
        <v>5</v>
      </c>
      <c r="F1772" s="313" t="s">
        <v>1616</v>
      </c>
      <c r="G1772" s="314"/>
      <c r="H1772" s="314"/>
      <c r="I1772" s="314"/>
      <c r="J1772" s="304"/>
      <c r="K1772" s="308" t="s">
        <v>5</v>
      </c>
      <c r="L1772" s="304"/>
      <c r="M1772" s="304"/>
      <c r="N1772" s="304"/>
      <c r="O1772" s="304"/>
      <c r="P1772" s="304"/>
      <c r="Q1772" s="304"/>
      <c r="S1772" s="309"/>
      <c r="U1772" s="310"/>
      <c r="V1772" s="304"/>
      <c r="W1772" s="304"/>
      <c r="X1772" s="304"/>
      <c r="Y1772" s="304"/>
      <c r="Z1772" s="304"/>
      <c r="AA1772" s="304"/>
      <c r="AB1772" s="311"/>
      <c r="AU1772" s="312" t="s">
        <v>180</v>
      </c>
      <c r="AV1772" s="312" t="s">
        <v>86</v>
      </c>
      <c r="AW1772" s="115" t="s">
        <v>81</v>
      </c>
      <c r="AX1772" s="115" t="s">
        <v>31</v>
      </c>
      <c r="AY1772" s="115" t="s">
        <v>74</v>
      </c>
      <c r="AZ1772" s="312" t="s">
        <v>172</v>
      </c>
    </row>
    <row r="1773" spans="2:66" s="116" customFormat="1" ht="22.6" customHeight="1" x14ac:dyDescent="0.35">
      <c r="B1773" s="315"/>
      <c r="C1773" s="316"/>
      <c r="D1773" s="316"/>
      <c r="E1773" s="317" t="s">
        <v>5</v>
      </c>
      <c r="F1773" s="318" t="s">
        <v>86</v>
      </c>
      <c r="G1773" s="319"/>
      <c r="H1773" s="319"/>
      <c r="I1773" s="319"/>
      <c r="J1773" s="316"/>
      <c r="K1773" s="320">
        <v>2</v>
      </c>
      <c r="L1773" s="316"/>
      <c r="M1773" s="316"/>
      <c r="N1773" s="316"/>
      <c r="O1773" s="316"/>
      <c r="P1773" s="316"/>
      <c r="Q1773" s="316"/>
      <c r="S1773" s="321"/>
      <c r="U1773" s="322"/>
      <c r="V1773" s="316"/>
      <c r="W1773" s="316"/>
      <c r="X1773" s="316"/>
      <c r="Y1773" s="316"/>
      <c r="Z1773" s="316"/>
      <c r="AA1773" s="316"/>
      <c r="AB1773" s="323"/>
      <c r="AU1773" s="324" t="s">
        <v>180</v>
      </c>
      <c r="AV1773" s="324" t="s">
        <v>86</v>
      </c>
      <c r="AW1773" s="116" t="s">
        <v>86</v>
      </c>
      <c r="AX1773" s="116" t="s">
        <v>31</v>
      </c>
      <c r="AY1773" s="116" t="s">
        <v>81</v>
      </c>
      <c r="AZ1773" s="324" t="s">
        <v>172</v>
      </c>
    </row>
    <row r="1774" spans="2:66" s="112" customFormat="1" ht="31.6" customHeight="1" x14ac:dyDescent="0.35">
      <c r="B1774" s="187"/>
      <c r="C1774" s="288" t="s">
        <v>1725</v>
      </c>
      <c r="D1774" s="288" t="s">
        <v>173</v>
      </c>
      <c r="E1774" s="289" t="s">
        <v>1726</v>
      </c>
      <c r="F1774" s="290" t="s">
        <v>1727</v>
      </c>
      <c r="G1774" s="290"/>
      <c r="H1774" s="290"/>
      <c r="I1774" s="290"/>
      <c r="J1774" s="291" t="s">
        <v>1613</v>
      </c>
      <c r="K1774" s="292">
        <v>1</v>
      </c>
      <c r="L1774" s="293"/>
      <c r="M1774" s="293"/>
      <c r="N1774" s="294">
        <f>ROUND(L1774*K1774,2)</f>
        <v>0</v>
      </c>
      <c r="O1774" s="294"/>
      <c r="P1774" s="294"/>
      <c r="Q1774" s="294"/>
      <c r="R1774" s="114" t="s">
        <v>5</v>
      </c>
      <c r="S1774" s="192"/>
      <c r="U1774" s="295" t="s">
        <v>5</v>
      </c>
      <c r="V1774" s="300" t="s">
        <v>39</v>
      </c>
      <c r="W1774" s="301">
        <v>1.736</v>
      </c>
      <c r="X1774" s="301">
        <f>W1774*K1774</f>
        <v>1.736</v>
      </c>
      <c r="Y1774" s="301">
        <v>2.5000000000000001E-4</v>
      </c>
      <c r="Z1774" s="301">
        <f>Y1774*K1774</f>
        <v>2.5000000000000001E-4</v>
      </c>
      <c r="AA1774" s="301">
        <v>0</v>
      </c>
      <c r="AB1774" s="302">
        <f>AA1774*K1774</f>
        <v>0</v>
      </c>
      <c r="AS1774" s="172" t="s">
        <v>273</v>
      </c>
      <c r="AU1774" s="172" t="s">
        <v>173</v>
      </c>
      <c r="AV1774" s="172" t="s">
        <v>86</v>
      </c>
      <c r="AZ1774" s="172" t="s">
        <v>172</v>
      </c>
      <c r="BF1774" s="299">
        <f>IF(V1774="základní",N1774,0)</f>
        <v>0</v>
      </c>
      <c r="BG1774" s="299">
        <f>IF(V1774="snížená",N1774,0)</f>
        <v>0</v>
      </c>
      <c r="BH1774" s="299">
        <f>IF(V1774="zákl. přenesená",N1774,0)</f>
        <v>0</v>
      </c>
      <c r="BI1774" s="299">
        <f>IF(V1774="sníž. přenesená",N1774,0)</f>
        <v>0</v>
      </c>
      <c r="BJ1774" s="299">
        <f>IF(V1774="nulová",N1774,0)</f>
        <v>0</v>
      </c>
      <c r="BK1774" s="172" t="s">
        <v>81</v>
      </c>
      <c r="BL1774" s="299">
        <f>ROUND(L1774*K1774,2)</f>
        <v>0</v>
      </c>
      <c r="BM1774" s="172" t="s">
        <v>273</v>
      </c>
      <c r="BN1774" s="172" t="s">
        <v>1728</v>
      </c>
    </row>
    <row r="1775" spans="2:66" s="112" customFormat="1" ht="366.05" customHeight="1" x14ac:dyDescent="0.35">
      <c r="B1775" s="187"/>
      <c r="C1775" s="188"/>
      <c r="D1775" s="188"/>
      <c r="E1775" s="188"/>
      <c r="F1775" s="354" t="s">
        <v>1720</v>
      </c>
      <c r="G1775" s="355"/>
      <c r="H1775" s="355"/>
      <c r="I1775" s="355"/>
      <c r="J1775" s="188"/>
      <c r="K1775" s="188"/>
      <c r="L1775" s="188"/>
      <c r="M1775" s="188"/>
      <c r="N1775" s="188"/>
      <c r="O1775" s="188"/>
      <c r="P1775" s="188"/>
      <c r="Q1775" s="188"/>
      <c r="S1775" s="192"/>
      <c r="U1775" s="356"/>
      <c r="V1775" s="188"/>
      <c r="W1775" s="188"/>
      <c r="X1775" s="188"/>
      <c r="Y1775" s="188"/>
      <c r="Z1775" s="188"/>
      <c r="AA1775" s="188"/>
      <c r="AB1775" s="357"/>
      <c r="AU1775" s="172" t="s">
        <v>326</v>
      </c>
      <c r="AV1775" s="172" t="s">
        <v>86</v>
      </c>
    </row>
    <row r="1776" spans="2:66" s="115" customFormat="1" ht="22.6" customHeight="1" x14ac:dyDescent="0.35">
      <c r="B1776" s="303"/>
      <c r="C1776" s="304"/>
      <c r="D1776" s="304"/>
      <c r="E1776" s="305" t="s">
        <v>5</v>
      </c>
      <c r="F1776" s="313" t="s">
        <v>1616</v>
      </c>
      <c r="G1776" s="314"/>
      <c r="H1776" s="314"/>
      <c r="I1776" s="314"/>
      <c r="J1776" s="304"/>
      <c r="K1776" s="308" t="s">
        <v>5</v>
      </c>
      <c r="L1776" s="304"/>
      <c r="M1776" s="304"/>
      <c r="N1776" s="304"/>
      <c r="O1776" s="304"/>
      <c r="P1776" s="304"/>
      <c r="Q1776" s="304"/>
      <c r="S1776" s="309"/>
      <c r="U1776" s="310"/>
      <c r="V1776" s="304"/>
      <c r="W1776" s="304"/>
      <c r="X1776" s="304"/>
      <c r="Y1776" s="304"/>
      <c r="Z1776" s="304"/>
      <c r="AA1776" s="304"/>
      <c r="AB1776" s="311"/>
      <c r="AU1776" s="312" t="s">
        <v>180</v>
      </c>
      <c r="AV1776" s="312" t="s">
        <v>86</v>
      </c>
      <c r="AW1776" s="115" t="s">
        <v>81</v>
      </c>
      <c r="AX1776" s="115" t="s">
        <v>31</v>
      </c>
      <c r="AY1776" s="115" t="s">
        <v>74</v>
      </c>
      <c r="AZ1776" s="312" t="s">
        <v>172</v>
      </c>
    </row>
    <row r="1777" spans="2:66" s="116" customFormat="1" ht="22.6" customHeight="1" x14ac:dyDescent="0.35">
      <c r="B1777" s="315"/>
      <c r="C1777" s="316"/>
      <c r="D1777" s="316"/>
      <c r="E1777" s="317" t="s">
        <v>5</v>
      </c>
      <c r="F1777" s="318" t="s">
        <v>81</v>
      </c>
      <c r="G1777" s="319"/>
      <c r="H1777" s="319"/>
      <c r="I1777" s="319"/>
      <c r="J1777" s="316"/>
      <c r="K1777" s="320">
        <v>1</v>
      </c>
      <c r="L1777" s="316"/>
      <c r="M1777" s="316"/>
      <c r="N1777" s="316"/>
      <c r="O1777" s="316"/>
      <c r="P1777" s="316"/>
      <c r="Q1777" s="316"/>
      <c r="S1777" s="321"/>
      <c r="U1777" s="322"/>
      <c r="V1777" s="316"/>
      <c r="W1777" s="316"/>
      <c r="X1777" s="316"/>
      <c r="Y1777" s="316"/>
      <c r="Z1777" s="316"/>
      <c r="AA1777" s="316"/>
      <c r="AB1777" s="323"/>
      <c r="AU1777" s="324" t="s">
        <v>180</v>
      </c>
      <c r="AV1777" s="324" t="s">
        <v>86</v>
      </c>
      <c r="AW1777" s="116" t="s">
        <v>86</v>
      </c>
      <c r="AX1777" s="116" t="s">
        <v>31</v>
      </c>
      <c r="AY1777" s="116" t="s">
        <v>81</v>
      </c>
      <c r="AZ1777" s="324" t="s">
        <v>172</v>
      </c>
    </row>
    <row r="1778" spans="2:66" s="112" customFormat="1" ht="31.6" customHeight="1" x14ac:dyDescent="0.35">
      <c r="B1778" s="187"/>
      <c r="C1778" s="288" t="s">
        <v>1729</v>
      </c>
      <c r="D1778" s="288" t="s">
        <v>173</v>
      </c>
      <c r="E1778" s="289" t="s">
        <v>1730</v>
      </c>
      <c r="F1778" s="290" t="s">
        <v>1731</v>
      </c>
      <c r="G1778" s="290"/>
      <c r="H1778" s="290"/>
      <c r="I1778" s="290"/>
      <c r="J1778" s="291" t="s">
        <v>1613</v>
      </c>
      <c r="K1778" s="292">
        <v>3</v>
      </c>
      <c r="L1778" s="293"/>
      <c r="M1778" s="293"/>
      <c r="N1778" s="294">
        <f>ROUND(L1778*K1778,2)</f>
        <v>0</v>
      </c>
      <c r="O1778" s="294"/>
      <c r="P1778" s="294"/>
      <c r="Q1778" s="294"/>
      <c r="R1778" s="114" t="s">
        <v>5</v>
      </c>
      <c r="S1778" s="192"/>
      <c r="U1778" s="295" t="s">
        <v>5</v>
      </c>
      <c r="V1778" s="300" t="s">
        <v>39</v>
      </c>
      <c r="W1778" s="301">
        <v>1.736</v>
      </c>
      <c r="X1778" s="301">
        <f>W1778*K1778</f>
        <v>5.2080000000000002</v>
      </c>
      <c r="Y1778" s="301">
        <v>2.5000000000000001E-4</v>
      </c>
      <c r="Z1778" s="301">
        <f>Y1778*K1778</f>
        <v>7.5000000000000002E-4</v>
      </c>
      <c r="AA1778" s="301">
        <v>0</v>
      </c>
      <c r="AB1778" s="302">
        <f>AA1778*K1778</f>
        <v>0</v>
      </c>
      <c r="AS1778" s="172" t="s">
        <v>273</v>
      </c>
      <c r="AU1778" s="172" t="s">
        <v>173</v>
      </c>
      <c r="AV1778" s="172" t="s">
        <v>86</v>
      </c>
      <c r="AZ1778" s="172" t="s">
        <v>172</v>
      </c>
      <c r="BF1778" s="299">
        <f>IF(V1778="základní",N1778,0)</f>
        <v>0</v>
      </c>
      <c r="BG1778" s="299">
        <f>IF(V1778="snížená",N1778,0)</f>
        <v>0</v>
      </c>
      <c r="BH1778" s="299">
        <f>IF(V1778="zákl. přenesená",N1778,0)</f>
        <v>0</v>
      </c>
      <c r="BI1778" s="299">
        <f>IF(V1778="sníž. přenesená",N1778,0)</f>
        <v>0</v>
      </c>
      <c r="BJ1778" s="299">
        <f>IF(V1778="nulová",N1778,0)</f>
        <v>0</v>
      </c>
      <c r="BK1778" s="172" t="s">
        <v>81</v>
      </c>
      <c r="BL1778" s="299">
        <f>ROUND(L1778*K1778,2)</f>
        <v>0</v>
      </c>
      <c r="BM1778" s="172" t="s">
        <v>273</v>
      </c>
      <c r="BN1778" s="172" t="s">
        <v>1732</v>
      </c>
    </row>
    <row r="1779" spans="2:66" s="112" customFormat="1" ht="366.05" customHeight="1" x14ac:dyDescent="0.35">
      <c r="B1779" s="187"/>
      <c r="C1779" s="188"/>
      <c r="D1779" s="188"/>
      <c r="E1779" s="188"/>
      <c r="F1779" s="354" t="s">
        <v>1720</v>
      </c>
      <c r="G1779" s="355"/>
      <c r="H1779" s="355"/>
      <c r="I1779" s="355"/>
      <c r="J1779" s="188"/>
      <c r="K1779" s="188"/>
      <c r="L1779" s="188"/>
      <c r="M1779" s="188"/>
      <c r="N1779" s="188"/>
      <c r="O1779" s="188"/>
      <c r="P1779" s="188"/>
      <c r="Q1779" s="188"/>
      <c r="S1779" s="192"/>
      <c r="U1779" s="356"/>
      <c r="V1779" s="188"/>
      <c r="W1779" s="188"/>
      <c r="X1779" s="188"/>
      <c r="Y1779" s="188"/>
      <c r="Z1779" s="188"/>
      <c r="AA1779" s="188"/>
      <c r="AB1779" s="357"/>
      <c r="AU1779" s="172" t="s">
        <v>326</v>
      </c>
      <c r="AV1779" s="172" t="s">
        <v>86</v>
      </c>
    </row>
    <row r="1780" spans="2:66" s="115" customFormat="1" ht="22.6" customHeight="1" x14ac:dyDescent="0.35">
      <c r="B1780" s="303"/>
      <c r="C1780" s="304"/>
      <c r="D1780" s="304"/>
      <c r="E1780" s="305" t="s">
        <v>5</v>
      </c>
      <c r="F1780" s="313" t="s">
        <v>1616</v>
      </c>
      <c r="G1780" s="314"/>
      <c r="H1780" s="314"/>
      <c r="I1780" s="314"/>
      <c r="J1780" s="304"/>
      <c r="K1780" s="308" t="s">
        <v>5</v>
      </c>
      <c r="L1780" s="304"/>
      <c r="M1780" s="304"/>
      <c r="N1780" s="304"/>
      <c r="O1780" s="304"/>
      <c r="P1780" s="304"/>
      <c r="Q1780" s="304"/>
      <c r="S1780" s="309"/>
      <c r="U1780" s="310"/>
      <c r="V1780" s="304"/>
      <c r="W1780" s="304"/>
      <c r="X1780" s="304"/>
      <c r="Y1780" s="304"/>
      <c r="Z1780" s="304"/>
      <c r="AA1780" s="304"/>
      <c r="AB1780" s="311"/>
      <c r="AU1780" s="312" t="s">
        <v>180</v>
      </c>
      <c r="AV1780" s="312" t="s">
        <v>86</v>
      </c>
      <c r="AW1780" s="115" t="s">
        <v>81</v>
      </c>
      <c r="AX1780" s="115" t="s">
        <v>31</v>
      </c>
      <c r="AY1780" s="115" t="s">
        <v>74</v>
      </c>
      <c r="AZ1780" s="312" t="s">
        <v>172</v>
      </c>
    </row>
    <row r="1781" spans="2:66" s="116" customFormat="1" ht="22.6" customHeight="1" x14ac:dyDescent="0.35">
      <c r="B1781" s="315"/>
      <c r="C1781" s="316"/>
      <c r="D1781" s="316"/>
      <c r="E1781" s="317" t="s">
        <v>5</v>
      </c>
      <c r="F1781" s="318" t="s">
        <v>190</v>
      </c>
      <c r="G1781" s="319"/>
      <c r="H1781" s="319"/>
      <c r="I1781" s="319"/>
      <c r="J1781" s="316"/>
      <c r="K1781" s="320">
        <v>3</v>
      </c>
      <c r="L1781" s="316"/>
      <c r="M1781" s="316"/>
      <c r="N1781" s="316"/>
      <c r="O1781" s="316"/>
      <c r="P1781" s="316"/>
      <c r="Q1781" s="316"/>
      <c r="S1781" s="321"/>
      <c r="U1781" s="322"/>
      <c r="V1781" s="316"/>
      <c r="W1781" s="316"/>
      <c r="X1781" s="316"/>
      <c r="Y1781" s="316"/>
      <c r="Z1781" s="316"/>
      <c r="AA1781" s="316"/>
      <c r="AB1781" s="323"/>
      <c r="AU1781" s="324" t="s">
        <v>180</v>
      </c>
      <c r="AV1781" s="324" t="s">
        <v>86</v>
      </c>
      <c r="AW1781" s="116" t="s">
        <v>86</v>
      </c>
      <c r="AX1781" s="116" t="s">
        <v>31</v>
      </c>
      <c r="AY1781" s="116" t="s">
        <v>81</v>
      </c>
      <c r="AZ1781" s="324" t="s">
        <v>172</v>
      </c>
    </row>
    <row r="1782" spans="2:66" s="112" customFormat="1" ht="44.2" customHeight="1" x14ac:dyDescent="0.35">
      <c r="B1782" s="187"/>
      <c r="C1782" s="288" t="s">
        <v>1733</v>
      </c>
      <c r="D1782" s="288" t="s">
        <v>173</v>
      </c>
      <c r="E1782" s="289" t="s">
        <v>1734</v>
      </c>
      <c r="F1782" s="290" t="s">
        <v>1735</v>
      </c>
      <c r="G1782" s="290"/>
      <c r="H1782" s="290"/>
      <c r="I1782" s="290"/>
      <c r="J1782" s="291" t="s">
        <v>1613</v>
      </c>
      <c r="K1782" s="292">
        <v>3</v>
      </c>
      <c r="L1782" s="293"/>
      <c r="M1782" s="293"/>
      <c r="N1782" s="294">
        <f>ROUND(L1782*K1782,2)</f>
        <v>0</v>
      </c>
      <c r="O1782" s="294"/>
      <c r="P1782" s="294"/>
      <c r="Q1782" s="294"/>
      <c r="R1782" s="114" t="s">
        <v>5</v>
      </c>
      <c r="S1782" s="192"/>
      <c r="U1782" s="295" t="s">
        <v>5</v>
      </c>
      <c r="V1782" s="300" t="s">
        <v>39</v>
      </c>
      <c r="W1782" s="301">
        <v>1.736</v>
      </c>
      <c r="X1782" s="301">
        <f>W1782*K1782</f>
        <v>5.2080000000000002</v>
      </c>
      <c r="Y1782" s="301">
        <v>2.5000000000000001E-4</v>
      </c>
      <c r="Z1782" s="301">
        <f>Y1782*K1782</f>
        <v>7.5000000000000002E-4</v>
      </c>
      <c r="AA1782" s="301">
        <v>0</v>
      </c>
      <c r="AB1782" s="302">
        <f>AA1782*K1782</f>
        <v>0</v>
      </c>
      <c r="AS1782" s="172" t="s">
        <v>273</v>
      </c>
      <c r="AU1782" s="172" t="s">
        <v>173</v>
      </c>
      <c r="AV1782" s="172" t="s">
        <v>86</v>
      </c>
      <c r="AZ1782" s="172" t="s">
        <v>172</v>
      </c>
      <c r="BF1782" s="299">
        <f>IF(V1782="základní",N1782,0)</f>
        <v>0</v>
      </c>
      <c r="BG1782" s="299">
        <f>IF(V1782="snížená",N1782,0)</f>
        <v>0</v>
      </c>
      <c r="BH1782" s="299">
        <f>IF(V1782="zákl. přenesená",N1782,0)</f>
        <v>0</v>
      </c>
      <c r="BI1782" s="299">
        <f>IF(V1782="sníž. přenesená",N1782,0)</f>
        <v>0</v>
      </c>
      <c r="BJ1782" s="299">
        <f>IF(V1782="nulová",N1782,0)</f>
        <v>0</v>
      </c>
      <c r="BK1782" s="172" t="s">
        <v>81</v>
      </c>
      <c r="BL1782" s="299">
        <f>ROUND(L1782*K1782,2)</f>
        <v>0</v>
      </c>
      <c r="BM1782" s="172" t="s">
        <v>273</v>
      </c>
      <c r="BN1782" s="172" t="s">
        <v>1736</v>
      </c>
    </row>
    <row r="1783" spans="2:66" s="112" customFormat="1" ht="407.95" customHeight="1" x14ac:dyDescent="0.35">
      <c r="B1783" s="187"/>
      <c r="C1783" s="188"/>
      <c r="D1783" s="188"/>
      <c r="E1783" s="188"/>
      <c r="F1783" s="362" t="s">
        <v>1737</v>
      </c>
      <c r="G1783" s="355"/>
      <c r="H1783" s="355"/>
      <c r="I1783" s="355"/>
      <c r="J1783" s="188"/>
      <c r="K1783" s="188"/>
      <c r="L1783" s="188"/>
      <c r="M1783" s="188"/>
      <c r="N1783" s="188"/>
      <c r="O1783" s="188"/>
      <c r="P1783" s="188"/>
      <c r="Q1783" s="188"/>
      <c r="S1783" s="192"/>
      <c r="U1783" s="356"/>
      <c r="V1783" s="188"/>
      <c r="W1783" s="188"/>
      <c r="X1783" s="188"/>
      <c r="Y1783" s="188"/>
      <c r="Z1783" s="188"/>
      <c r="AA1783" s="188"/>
      <c r="AB1783" s="357"/>
      <c r="AU1783" s="172" t="s">
        <v>326</v>
      </c>
      <c r="AV1783" s="172" t="s">
        <v>86</v>
      </c>
    </row>
    <row r="1784" spans="2:66" s="115" customFormat="1" ht="22.6" customHeight="1" x14ac:dyDescent="0.35">
      <c r="B1784" s="303"/>
      <c r="C1784" s="304"/>
      <c r="D1784" s="304"/>
      <c r="E1784" s="305" t="s">
        <v>5</v>
      </c>
      <c r="F1784" s="313" t="s">
        <v>1616</v>
      </c>
      <c r="G1784" s="314"/>
      <c r="H1784" s="314"/>
      <c r="I1784" s="314"/>
      <c r="J1784" s="304"/>
      <c r="K1784" s="308" t="s">
        <v>5</v>
      </c>
      <c r="L1784" s="304"/>
      <c r="M1784" s="304"/>
      <c r="N1784" s="304"/>
      <c r="O1784" s="304"/>
      <c r="P1784" s="304"/>
      <c r="Q1784" s="304"/>
      <c r="S1784" s="309"/>
      <c r="U1784" s="310"/>
      <c r="V1784" s="304"/>
      <c r="W1784" s="304"/>
      <c r="X1784" s="304"/>
      <c r="Y1784" s="304"/>
      <c r="Z1784" s="304"/>
      <c r="AA1784" s="304"/>
      <c r="AB1784" s="311"/>
      <c r="AU1784" s="312" t="s">
        <v>180</v>
      </c>
      <c r="AV1784" s="312" t="s">
        <v>86</v>
      </c>
      <c r="AW1784" s="115" t="s">
        <v>81</v>
      </c>
      <c r="AX1784" s="115" t="s">
        <v>31</v>
      </c>
      <c r="AY1784" s="115" t="s">
        <v>74</v>
      </c>
      <c r="AZ1784" s="312" t="s">
        <v>172</v>
      </c>
    </row>
    <row r="1785" spans="2:66" s="116" customFormat="1" ht="22.6" customHeight="1" x14ac:dyDescent="0.35">
      <c r="B1785" s="315"/>
      <c r="C1785" s="316"/>
      <c r="D1785" s="316"/>
      <c r="E1785" s="317" t="s">
        <v>5</v>
      </c>
      <c r="F1785" s="318" t="s">
        <v>190</v>
      </c>
      <c r="G1785" s="319"/>
      <c r="H1785" s="319"/>
      <c r="I1785" s="319"/>
      <c r="J1785" s="316"/>
      <c r="K1785" s="320">
        <v>3</v>
      </c>
      <c r="L1785" s="316"/>
      <c r="M1785" s="316"/>
      <c r="N1785" s="316"/>
      <c r="O1785" s="316"/>
      <c r="P1785" s="316"/>
      <c r="Q1785" s="316"/>
      <c r="S1785" s="321"/>
      <c r="U1785" s="322"/>
      <c r="V1785" s="316"/>
      <c r="W1785" s="316"/>
      <c r="X1785" s="316"/>
      <c r="Y1785" s="316"/>
      <c r="Z1785" s="316"/>
      <c r="AA1785" s="316"/>
      <c r="AB1785" s="323"/>
      <c r="AU1785" s="324" t="s">
        <v>180</v>
      </c>
      <c r="AV1785" s="324" t="s">
        <v>86</v>
      </c>
      <c r="AW1785" s="116" t="s">
        <v>86</v>
      </c>
      <c r="AX1785" s="116" t="s">
        <v>31</v>
      </c>
      <c r="AY1785" s="116" t="s">
        <v>81</v>
      </c>
      <c r="AZ1785" s="324" t="s">
        <v>172</v>
      </c>
    </row>
    <row r="1786" spans="2:66" s="112" customFormat="1" ht="44.2" customHeight="1" x14ac:dyDescent="0.35">
      <c r="B1786" s="187"/>
      <c r="C1786" s="288" t="s">
        <v>1738</v>
      </c>
      <c r="D1786" s="288" t="s">
        <v>173</v>
      </c>
      <c r="E1786" s="289" t="s">
        <v>1739</v>
      </c>
      <c r="F1786" s="290" t="s">
        <v>1740</v>
      </c>
      <c r="G1786" s="290"/>
      <c r="H1786" s="290"/>
      <c r="I1786" s="290"/>
      <c r="J1786" s="291" t="s">
        <v>1613</v>
      </c>
      <c r="K1786" s="292">
        <v>1</v>
      </c>
      <c r="L1786" s="293"/>
      <c r="M1786" s="293"/>
      <c r="N1786" s="294">
        <f>ROUND(L1786*K1786,2)</f>
        <v>0</v>
      </c>
      <c r="O1786" s="294"/>
      <c r="P1786" s="294"/>
      <c r="Q1786" s="294"/>
      <c r="R1786" s="114" t="s">
        <v>5</v>
      </c>
      <c r="S1786" s="192"/>
      <c r="U1786" s="295" t="s">
        <v>5</v>
      </c>
      <c r="V1786" s="300" t="s">
        <v>39</v>
      </c>
      <c r="W1786" s="301">
        <v>1.736</v>
      </c>
      <c r="X1786" s="301">
        <f>W1786*K1786</f>
        <v>1.736</v>
      </c>
      <c r="Y1786" s="301">
        <v>2.5000000000000001E-4</v>
      </c>
      <c r="Z1786" s="301">
        <f>Y1786*K1786</f>
        <v>2.5000000000000001E-4</v>
      </c>
      <c r="AA1786" s="301">
        <v>0</v>
      </c>
      <c r="AB1786" s="302">
        <f>AA1786*K1786</f>
        <v>0</v>
      </c>
      <c r="AS1786" s="172" t="s">
        <v>273</v>
      </c>
      <c r="AU1786" s="172" t="s">
        <v>173</v>
      </c>
      <c r="AV1786" s="172" t="s">
        <v>86</v>
      </c>
      <c r="AZ1786" s="172" t="s">
        <v>172</v>
      </c>
      <c r="BF1786" s="299">
        <f>IF(V1786="základní",N1786,0)</f>
        <v>0</v>
      </c>
      <c r="BG1786" s="299">
        <f>IF(V1786="snížená",N1786,0)</f>
        <v>0</v>
      </c>
      <c r="BH1786" s="299">
        <f>IF(V1786="zákl. přenesená",N1786,0)</f>
        <v>0</v>
      </c>
      <c r="BI1786" s="299">
        <f>IF(V1786="sníž. přenesená",N1786,0)</f>
        <v>0</v>
      </c>
      <c r="BJ1786" s="299">
        <f>IF(V1786="nulová",N1786,0)</f>
        <v>0</v>
      </c>
      <c r="BK1786" s="172" t="s">
        <v>81</v>
      </c>
      <c r="BL1786" s="299">
        <f>ROUND(L1786*K1786,2)</f>
        <v>0</v>
      </c>
      <c r="BM1786" s="172" t="s">
        <v>273</v>
      </c>
      <c r="BN1786" s="172" t="s">
        <v>1741</v>
      </c>
    </row>
    <row r="1787" spans="2:66" s="112" customFormat="1" ht="407.95" customHeight="1" x14ac:dyDescent="0.35">
      <c r="B1787" s="187"/>
      <c r="C1787" s="188"/>
      <c r="D1787" s="188"/>
      <c r="E1787" s="188"/>
      <c r="F1787" s="362" t="s">
        <v>1742</v>
      </c>
      <c r="G1787" s="355"/>
      <c r="H1787" s="355"/>
      <c r="I1787" s="355"/>
      <c r="J1787" s="188"/>
      <c r="K1787" s="188"/>
      <c r="L1787" s="188"/>
      <c r="M1787" s="188"/>
      <c r="N1787" s="188"/>
      <c r="O1787" s="188"/>
      <c r="P1787" s="188"/>
      <c r="Q1787" s="188"/>
      <c r="S1787" s="192"/>
      <c r="U1787" s="356"/>
      <c r="V1787" s="188"/>
      <c r="W1787" s="188"/>
      <c r="X1787" s="188"/>
      <c r="Y1787" s="188"/>
      <c r="Z1787" s="188"/>
      <c r="AA1787" s="188"/>
      <c r="AB1787" s="357"/>
      <c r="AU1787" s="172" t="s">
        <v>326</v>
      </c>
      <c r="AV1787" s="172" t="s">
        <v>86</v>
      </c>
    </row>
    <row r="1788" spans="2:66" s="115" customFormat="1" ht="22.6" customHeight="1" x14ac:dyDescent="0.35">
      <c r="B1788" s="303"/>
      <c r="C1788" s="304"/>
      <c r="D1788" s="304"/>
      <c r="E1788" s="305" t="s">
        <v>5</v>
      </c>
      <c r="F1788" s="313" t="s">
        <v>1616</v>
      </c>
      <c r="G1788" s="314"/>
      <c r="H1788" s="314"/>
      <c r="I1788" s="314"/>
      <c r="J1788" s="304"/>
      <c r="K1788" s="308" t="s">
        <v>5</v>
      </c>
      <c r="L1788" s="304"/>
      <c r="M1788" s="304"/>
      <c r="N1788" s="304"/>
      <c r="O1788" s="304"/>
      <c r="P1788" s="304"/>
      <c r="Q1788" s="304"/>
      <c r="S1788" s="309"/>
      <c r="U1788" s="310"/>
      <c r="V1788" s="304"/>
      <c r="W1788" s="304"/>
      <c r="X1788" s="304"/>
      <c r="Y1788" s="304"/>
      <c r="Z1788" s="304"/>
      <c r="AA1788" s="304"/>
      <c r="AB1788" s="311"/>
      <c r="AU1788" s="312" t="s">
        <v>180</v>
      </c>
      <c r="AV1788" s="312" t="s">
        <v>86</v>
      </c>
      <c r="AW1788" s="115" t="s">
        <v>81</v>
      </c>
      <c r="AX1788" s="115" t="s">
        <v>31</v>
      </c>
      <c r="AY1788" s="115" t="s">
        <v>74</v>
      </c>
      <c r="AZ1788" s="312" t="s">
        <v>172</v>
      </c>
    </row>
    <row r="1789" spans="2:66" s="116" customFormat="1" ht="22.6" customHeight="1" x14ac:dyDescent="0.35">
      <c r="B1789" s="315"/>
      <c r="C1789" s="316"/>
      <c r="D1789" s="316"/>
      <c r="E1789" s="317" t="s">
        <v>5</v>
      </c>
      <c r="F1789" s="318" t="s">
        <v>81</v>
      </c>
      <c r="G1789" s="319"/>
      <c r="H1789" s="319"/>
      <c r="I1789" s="319"/>
      <c r="J1789" s="316"/>
      <c r="K1789" s="320">
        <v>1</v>
      </c>
      <c r="L1789" s="316"/>
      <c r="M1789" s="316"/>
      <c r="N1789" s="316"/>
      <c r="O1789" s="316"/>
      <c r="P1789" s="316"/>
      <c r="Q1789" s="316"/>
      <c r="S1789" s="321"/>
      <c r="U1789" s="322"/>
      <c r="V1789" s="316"/>
      <c r="W1789" s="316"/>
      <c r="X1789" s="316"/>
      <c r="Y1789" s="316"/>
      <c r="Z1789" s="316"/>
      <c r="AA1789" s="316"/>
      <c r="AB1789" s="323"/>
      <c r="AU1789" s="324" t="s">
        <v>180</v>
      </c>
      <c r="AV1789" s="324" t="s">
        <v>86</v>
      </c>
      <c r="AW1789" s="116" t="s">
        <v>86</v>
      </c>
      <c r="AX1789" s="116" t="s">
        <v>31</v>
      </c>
      <c r="AY1789" s="116" t="s">
        <v>81</v>
      </c>
      <c r="AZ1789" s="324" t="s">
        <v>172</v>
      </c>
    </row>
    <row r="1790" spans="2:66" s="112" customFormat="1" ht="44.2" customHeight="1" x14ac:dyDescent="0.35">
      <c r="B1790" s="187"/>
      <c r="C1790" s="288" t="s">
        <v>1743</v>
      </c>
      <c r="D1790" s="288" t="s">
        <v>173</v>
      </c>
      <c r="E1790" s="289" t="s">
        <v>1744</v>
      </c>
      <c r="F1790" s="290" t="s">
        <v>1745</v>
      </c>
      <c r="G1790" s="290"/>
      <c r="H1790" s="290"/>
      <c r="I1790" s="290"/>
      <c r="J1790" s="291" t="s">
        <v>1613</v>
      </c>
      <c r="K1790" s="292">
        <v>1</v>
      </c>
      <c r="L1790" s="293"/>
      <c r="M1790" s="293"/>
      <c r="N1790" s="294">
        <f>ROUND(L1790*K1790,2)</f>
        <v>0</v>
      </c>
      <c r="O1790" s="294"/>
      <c r="P1790" s="294"/>
      <c r="Q1790" s="294"/>
      <c r="R1790" s="114" t="s">
        <v>5</v>
      </c>
      <c r="S1790" s="192"/>
      <c r="U1790" s="295" t="s">
        <v>5</v>
      </c>
      <c r="V1790" s="300" t="s">
        <v>39</v>
      </c>
      <c r="W1790" s="301">
        <v>1.736</v>
      </c>
      <c r="X1790" s="301">
        <f>W1790*K1790</f>
        <v>1.736</v>
      </c>
      <c r="Y1790" s="301">
        <v>2.5000000000000001E-4</v>
      </c>
      <c r="Z1790" s="301">
        <f>Y1790*K1790</f>
        <v>2.5000000000000001E-4</v>
      </c>
      <c r="AA1790" s="301">
        <v>0</v>
      </c>
      <c r="AB1790" s="302">
        <f>AA1790*K1790</f>
        <v>0</v>
      </c>
      <c r="AS1790" s="172" t="s">
        <v>273</v>
      </c>
      <c r="AU1790" s="172" t="s">
        <v>173</v>
      </c>
      <c r="AV1790" s="172" t="s">
        <v>86</v>
      </c>
      <c r="AZ1790" s="172" t="s">
        <v>172</v>
      </c>
      <c r="BF1790" s="299">
        <f>IF(V1790="základní",N1790,0)</f>
        <v>0</v>
      </c>
      <c r="BG1790" s="299">
        <f>IF(V1790="snížená",N1790,0)</f>
        <v>0</v>
      </c>
      <c r="BH1790" s="299">
        <f>IF(V1790="zákl. přenesená",N1790,0)</f>
        <v>0</v>
      </c>
      <c r="BI1790" s="299">
        <f>IF(V1790="sníž. přenesená",N1790,0)</f>
        <v>0</v>
      </c>
      <c r="BJ1790" s="299">
        <f>IF(V1790="nulová",N1790,0)</f>
        <v>0</v>
      </c>
      <c r="BK1790" s="172" t="s">
        <v>81</v>
      </c>
      <c r="BL1790" s="299">
        <f>ROUND(L1790*K1790,2)</f>
        <v>0</v>
      </c>
      <c r="BM1790" s="172" t="s">
        <v>273</v>
      </c>
      <c r="BN1790" s="172" t="s">
        <v>1746</v>
      </c>
    </row>
    <row r="1791" spans="2:66" s="112" customFormat="1" ht="407.95" customHeight="1" x14ac:dyDescent="0.35">
      <c r="B1791" s="187"/>
      <c r="C1791" s="188"/>
      <c r="D1791" s="188"/>
      <c r="E1791" s="188"/>
      <c r="F1791" s="362" t="s">
        <v>1747</v>
      </c>
      <c r="G1791" s="355"/>
      <c r="H1791" s="355"/>
      <c r="I1791" s="355"/>
      <c r="J1791" s="188"/>
      <c r="K1791" s="188"/>
      <c r="L1791" s="188"/>
      <c r="M1791" s="188"/>
      <c r="N1791" s="188"/>
      <c r="O1791" s="188"/>
      <c r="P1791" s="188"/>
      <c r="Q1791" s="188"/>
      <c r="S1791" s="192"/>
      <c r="U1791" s="356"/>
      <c r="V1791" s="188"/>
      <c r="W1791" s="188"/>
      <c r="X1791" s="188"/>
      <c r="Y1791" s="188"/>
      <c r="Z1791" s="188"/>
      <c r="AA1791" s="188"/>
      <c r="AB1791" s="357"/>
      <c r="AU1791" s="172" t="s">
        <v>326</v>
      </c>
      <c r="AV1791" s="172" t="s">
        <v>86</v>
      </c>
    </row>
    <row r="1792" spans="2:66" s="115" customFormat="1" ht="22.6" customHeight="1" x14ac:dyDescent="0.35">
      <c r="B1792" s="303"/>
      <c r="C1792" s="304"/>
      <c r="D1792" s="304"/>
      <c r="E1792" s="305" t="s">
        <v>5</v>
      </c>
      <c r="F1792" s="313" t="s">
        <v>1616</v>
      </c>
      <c r="G1792" s="314"/>
      <c r="H1792" s="314"/>
      <c r="I1792" s="314"/>
      <c r="J1792" s="304"/>
      <c r="K1792" s="308" t="s">
        <v>5</v>
      </c>
      <c r="L1792" s="304"/>
      <c r="M1792" s="304"/>
      <c r="N1792" s="304"/>
      <c r="O1792" s="304"/>
      <c r="P1792" s="304"/>
      <c r="Q1792" s="304"/>
      <c r="S1792" s="309"/>
      <c r="U1792" s="310"/>
      <c r="V1792" s="304"/>
      <c r="W1792" s="304"/>
      <c r="X1792" s="304"/>
      <c r="Y1792" s="304"/>
      <c r="Z1792" s="304"/>
      <c r="AA1792" s="304"/>
      <c r="AB1792" s="311"/>
      <c r="AU1792" s="312" t="s">
        <v>180</v>
      </c>
      <c r="AV1792" s="312" t="s">
        <v>86</v>
      </c>
      <c r="AW1792" s="115" t="s">
        <v>81</v>
      </c>
      <c r="AX1792" s="115" t="s">
        <v>31</v>
      </c>
      <c r="AY1792" s="115" t="s">
        <v>74</v>
      </c>
      <c r="AZ1792" s="312" t="s">
        <v>172</v>
      </c>
    </row>
    <row r="1793" spans="2:66" s="116" customFormat="1" ht="22.6" customHeight="1" x14ac:dyDescent="0.35">
      <c r="B1793" s="315"/>
      <c r="C1793" s="316"/>
      <c r="D1793" s="316"/>
      <c r="E1793" s="317" t="s">
        <v>5</v>
      </c>
      <c r="F1793" s="318" t="s">
        <v>81</v>
      </c>
      <c r="G1793" s="319"/>
      <c r="H1793" s="319"/>
      <c r="I1793" s="319"/>
      <c r="J1793" s="316"/>
      <c r="K1793" s="320">
        <v>1</v>
      </c>
      <c r="L1793" s="316"/>
      <c r="M1793" s="316"/>
      <c r="N1793" s="316"/>
      <c r="O1793" s="316"/>
      <c r="P1793" s="316"/>
      <c r="Q1793" s="316"/>
      <c r="S1793" s="321"/>
      <c r="U1793" s="322"/>
      <c r="V1793" s="316"/>
      <c r="W1793" s="316"/>
      <c r="X1793" s="316"/>
      <c r="Y1793" s="316"/>
      <c r="Z1793" s="316"/>
      <c r="AA1793" s="316"/>
      <c r="AB1793" s="323"/>
      <c r="AU1793" s="324" t="s">
        <v>180</v>
      </c>
      <c r="AV1793" s="324" t="s">
        <v>86</v>
      </c>
      <c r="AW1793" s="116" t="s">
        <v>86</v>
      </c>
      <c r="AX1793" s="116" t="s">
        <v>31</v>
      </c>
      <c r="AY1793" s="116" t="s">
        <v>81</v>
      </c>
      <c r="AZ1793" s="324" t="s">
        <v>172</v>
      </c>
    </row>
    <row r="1794" spans="2:66" s="112" customFormat="1" ht="31.6" customHeight="1" x14ac:dyDescent="0.35">
      <c r="B1794" s="187"/>
      <c r="C1794" s="288" t="s">
        <v>1748</v>
      </c>
      <c r="D1794" s="288" t="s">
        <v>173</v>
      </c>
      <c r="E1794" s="289" t="s">
        <v>1749</v>
      </c>
      <c r="F1794" s="290" t="s">
        <v>1750</v>
      </c>
      <c r="G1794" s="290"/>
      <c r="H1794" s="290"/>
      <c r="I1794" s="290"/>
      <c r="J1794" s="291" t="s">
        <v>1613</v>
      </c>
      <c r="K1794" s="292">
        <v>1</v>
      </c>
      <c r="L1794" s="293"/>
      <c r="M1794" s="293"/>
      <c r="N1794" s="294">
        <f>ROUND(L1794*K1794,2)</f>
        <v>0</v>
      </c>
      <c r="O1794" s="294"/>
      <c r="P1794" s="294"/>
      <c r="Q1794" s="294"/>
      <c r="R1794" s="114" t="s">
        <v>5</v>
      </c>
      <c r="S1794" s="192"/>
      <c r="U1794" s="295" t="s">
        <v>5</v>
      </c>
      <c r="V1794" s="300" t="s">
        <v>39</v>
      </c>
      <c r="W1794" s="301">
        <v>1.736</v>
      </c>
      <c r="X1794" s="301">
        <f>W1794*K1794</f>
        <v>1.736</v>
      </c>
      <c r="Y1794" s="301">
        <v>2.5000000000000001E-4</v>
      </c>
      <c r="Z1794" s="301">
        <f>Y1794*K1794</f>
        <v>2.5000000000000001E-4</v>
      </c>
      <c r="AA1794" s="301">
        <v>0</v>
      </c>
      <c r="AB1794" s="302">
        <f>AA1794*K1794</f>
        <v>0</v>
      </c>
      <c r="AS1794" s="172" t="s">
        <v>273</v>
      </c>
      <c r="AU1794" s="172" t="s">
        <v>173</v>
      </c>
      <c r="AV1794" s="172" t="s">
        <v>86</v>
      </c>
      <c r="AZ1794" s="172" t="s">
        <v>172</v>
      </c>
      <c r="BF1794" s="299">
        <f>IF(V1794="základní",N1794,0)</f>
        <v>0</v>
      </c>
      <c r="BG1794" s="299">
        <f>IF(V1794="snížená",N1794,0)</f>
        <v>0</v>
      </c>
      <c r="BH1794" s="299">
        <f>IF(V1794="zákl. přenesená",N1794,0)</f>
        <v>0</v>
      </c>
      <c r="BI1794" s="299">
        <f>IF(V1794="sníž. přenesená",N1794,0)</f>
        <v>0</v>
      </c>
      <c r="BJ1794" s="299">
        <f>IF(V1794="nulová",N1794,0)</f>
        <v>0</v>
      </c>
      <c r="BK1794" s="172" t="s">
        <v>81</v>
      </c>
      <c r="BL1794" s="299">
        <f>ROUND(L1794*K1794,2)</f>
        <v>0</v>
      </c>
      <c r="BM1794" s="172" t="s">
        <v>273</v>
      </c>
      <c r="BN1794" s="172" t="s">
        <v>1751</v>
      </c>
    </row>
    <row r="1795" spans="2:66" s="112" customFormat="1" ht="407.95" customHeight="1" x14ac:dyDescent="0.35">
      <c r="B1795" s="187"/>
      <c r="C1795" s="188"/>
      <c r="D1795" s="188"/>
      <c r="E1795" s="188"/>
      <c r="F1795" s="362" t="s">
        <v>1752</v>
      </c>
      <c r="G1795" s="355"/>
      <c r="H1795" s="355"/>
      <c r="I1795" s="355"/>
      <c r="J1795" s="188"/>
      <c r="K1795" s="188"/>
      <c r="L1795" s="188"/>
      <c r="M1795" s="188"/>
      <c r="N1795" s="188"/>
      <c r="O1795" s="188"/>
      <c r="P1795" s="188"/>
      <c r="Q1795" s="188"/>
      <c r="S1795" s="192"/>
      <c r="U1795" s="356"/>
      <c r="V1795" s="188"/>
      <c r="W1795" s="188"/>
      <c r="X1795" s="188"/>
      <c r="Y1795" s="188"/>
      <c r="Z1795" s="188"/>
      <c r="AA1795" s="188"/>
      <c r="AB1795" s="357"/>
      <c r="AU1795" s="172" t="s">
        <v>326</v>
      </c>
      <c r="AV1795" s="172" t="s">
        <v>86</v>
      </c>
    </row>
    <row r="1796" spans="2:66" s="115" customFormat="1" ht="22.6" customHeight="1" x14ac:dyDescent="0.35">
      <c r="B1796" s="303"/>
      <c r="C1796" s="304"/>
      <c r="D1796" s="304"/>
      <c r="E1796" s="305" t="s">
        <v>5</v>
      </c>
      <c r="F1796" s="313" t="s">
        <v>1616</v>
      </c>
      <c r="G1796" s="314"/>
      <c r="H1796" s="314"/>
      <c r="I1796" s="314"/>
      <c r="J1796" s="304"/>
      <c r="K1796" s="308" t="s">
        <v>5</v>
      </c>
      <c r="L1796" s="304"/>
      <c r="M1796" s="304"/>
      <c r="N1796" s="304"/>
      <c r="O1796" s="304"/>
      <c r="P1796" s="304"/>
      <c r="Q1796" s="304"/>
      <c r="S1796" s="309"/>
      <c r="U1796" s="310"/>
      <c r="V1796" s="304"/>
      <c r="W1796" s="304"/>
      <c r="X1796" s="304"/>
      <c r="Y1796" s="304"/>
      <c r="Z1796" s="304"/>
      <c r="AA1796" s="304"/>
      <c r="AB1796" s="311"/>
      <c r="AU1796" s="312" t="s">
        <v>180</v>
      </c>
      <c r="AV1796" s="312" t="s">
        <v>86</v>
      </c>
      <c r="AW1796" s="115" t="s">
        <v>81</v>
      </c>
      <c r="AX1796" s="115" t="s">
        <v>31</v>
      </c>
      <c r="AY1796" s="115" t="s">
        <v>74</v>
      </c>
      <c r="AZ1796" s="312" t="s">
        <v>172</v>
      </c>
    </row>
    <row r="1797" spans="2:66" s="116" customFormat="1" ht="22.6" customHeight="1" x14ac:dyDescent="0.35">
      <c r="B1797" s="315"/>
      <c r="C1797" s="316"/>
      <c r="D1797" s="316"/>
      <c r="E1797" s="317" t="s">
        <v>5</v>
      </c>
      <c r="F1797" s="318" t="s">
        <v>81</v>
      </c>
      <c r="G1797" s="319"/>
      <c r="H1797" s="319"/>
      <c r="I1797" s="319"/>
      <c r="J1797" s="316"/>
      <c r="K1797" s="320">
        <v>1</v>
      </c>
      <c r="L1797" s="316"/>
      <c r="M1797" s="316"/>
      <c r="N1797" s="316"/>
      <c r="O1797" s="316"/>
      <c r="P1797" s="316"/>
      <c r="Q1797" s="316"/>
      <c r="S1797" s="321"/>
      <c r="U1797" s="322"/>
      <c r="V1797" s="316"/>
      <c r="W1797" s="316"/>
      <c r="X1797" s="316"/>
      <c r="Y1797" s="316"/>
      <c r="Z1797" s="316"/>
      <c r="AA1797" s="316"/>
      <c r="AB1797" s="323"/>
      <c r="AU1797" s="324" t="s">
        <v>180</v>
      </c>
      <c r="AV1797" s="324" t="s">
        <v>86</v>
      </c>
      <c r="AW1797" s="116" t="s">
        <v>86</v>
      </c>
      <c r="AX1797" s="116" t="s">
        <v>31</v>
      </c>
      <c r="AY1797" s="116" t="s">
        <v>81</v>
      </c>
      <c r="AZ1797" s="324" t="s">
        <v>172</v>
      </c>
    </row>
    <row r="1798" spans="2:66" s="112" customFormat="1" ht="31.6" customHeight="1" x14ac:dyDescent="0.35">
      <c r="B1798" s="187"/>
      <c r="C1798" s="288" t="s">
        <v>1753</v>
      </c>
      <c r="D1798" s="288" t="s">
        <v>173</v>
      </c>
      <c r="E1798" s="289" t="s">
        <v>1754</v>
      </c>
      <c r="F1798" s="290" t="s">
        <v>1755</v>
      </c>
      <c r="G1798" s="290"/>
      <c r="H1798" s="290"/>
      <c r="I1798" s="290"/>
      <c r="J1798" s="291" t="s">
        <v>1613</v>
      </c>
      <c r="K1798" s="292">
        <v>2</v>
      </c>
      <c r="L1798" s="293"/>
      <c r="M1798" s="293"/>
      <c r="N1798" s="294">
        <f>ROUND(L1798*K1798,2)</f>
        <v>0</v>
      </c>
      <c r="O1798" s="294"/>
      <c r="P1798" s="294"/>
      <c r="Q1798" s="294"/>
      <c r="R1798" s="114" t="s">
        <v>5</v>
      </c>
      <c r="S1798" s="192"/>
      <c r="U1798" s="295" t="s">
        <v>5</v>
      </c>
      <c r="V1798" s="300" t="s">
        <v>39</v>
      </c>
      <c r="W1798" s="301">
        <v>1.736</v>
      </c>
      <c r="X1798" s="301">
        <f>W1798*K1798</f>
        <v>3.472</v>
      </c>
      <c r="Y1798" s="301">
        <v>2.5000000000000001E-4</v>
      </c>
      <c r="Z1798" s="301">
        <f>Y1798*K1798</f>
        <v>5.0000000000000001E-4</v>
      </c>
      <c r="AA1798" s="301">
        <v>0</v>
      </c>
      <c r="AB1798" s="302">
        <f>AA1798*K1798</f>
        <v>0</v>
      </c>
      <c r="AS1798" s="172" t="s">
        <v>273</v>
      </c>
      <c r="AU1798" s="172" t="s">
        <v>173</v>
      </c>
      <c r="AV1798" s="172" t="s">
        <v>86</v>
      </c>
      <c r="AZ1798" s="172" t="s">
        <v>172</v>
      </c>
      <c r="BF1798" s="299">
        <f>IF(V1798="základní",N1798,0)</f>
        <v>0</v>
      </c>
      <c r="BG1798" s="299">
        <f>IF(V1798="snížená",N1798,0)</f>
        <v>0</v>
      </c>
      <c r="BH1798" s="299">
        <f>IF(V1798="zákl. přenesená",N1798,0)</f>
        <v>0</v>
      </c>
      <c r="BI1798" s="299">
        <f>IF(V1798="sníž. přenesená",N1798,0)</f>
        <v>0</v>
      </c>
      <c r="BJ1798" s="299">
        <f>IF(V1798="nulová",N1798,0)</f>
        <v>0</v>
      </c>
      <c r="BK1798" s="172" t="s">
        <v>81</v>
      </c>
      <c r="BL1798" s="299">
        <f>ROUND(L1798*K1798,2)</f>
        <v>0</v>
      </c>
      <c r="BM1798" s="172" t="s">
        <v>273</v>
      </c>
      <c r="BN1798" s="172" t="s">
        <v>1756</v>
      </c>
    </row>
    <row r="1799" spans="2:66" s="112" customFormat="1" ht="407.95" customHeight="1" x14ac:dyDescent="0.35">
      <c r="B1799" s="187"/>
      <c r="C1799" s="188"/>
      <c r="D1799" s="188"/>
      <c r="E1799" s="188"/>
      <c r="F1799" s="362" t="s">
        <v>1757</v>
      </c>
      <c r="G1799" s="355"/>
      <c r="H1799" s="355"/>
      <c r="I1799" s="355"/>
      <c r="J1799" s="188"/>
      <c r="K1799" s="188"/>
      <c r="L1799" s="188"/>
      <c r="M1799" s="188"/>
      <c r="N1799" s="188"/>
      <c r="O1799" s="188"/>
      <c r="P1799" s="188"/>
      <c r="Q1799" s="188"/>
      <c r="S1799" s="192"/>
      <c r="U1799" s="356"/>
      <c r="V1799" s="188"/>
      <c r="W1799" s="188"/>
      <c r="X1799" s="188"/>
      <c r="Y1799" s="188"/>
      <c r="Z1799" s="188"/>
      <c r="AA1799" s="188"/>
      <c r="AB1799" s="357"/>
      <c r="AU1799" s="172" t="s">
        <v>326</v>
      </c>
      <c r="AV1799" s="172" t="s">
        <v>86</v>
      </c>
    </row>
    <row r="1800" spans="2:66" s="115" customFormat="1" ht="22.6" customHeight="1" x14ac:dyDescent="0.35">
      <c r="B1800" s="303"/>
      <c r="C1800" s="304"/>
      <c r="D1800" s="304"/>
      <c r="E1800" s="305" t="s">
        <v>5</v>
      </c>
      <c r="F1800" s="313" t="s">
        <v>1616</v>
      </c>
      <c r="G1800" s="314"/>
      <c r="H1800" s="314"/>
      <c r="I1800" s="314"/>
      <c r="J1800" s="304"/>
      <c r="K1800" s="308" t="s">
        <v>5</v>
      </c>
      <c r="L1800" s="304"/>
      <c r="M1800" s="304"/>
      <c r="N1800" s="304"/>
      <c r="O1800" s="304"/>
      <c r="P1800" s="304"/>
      <c r="Q1800" s="304"/>
      <c r="S1800" s="309"/>
      <c r="U1800" s="310"/>
      <c r="V1800" s="304"/>
      <c r="W1800" s="304"/>
      <c r="X1800" s="304"/>
      <c r="Y1800" s="304"/>
      <c r="Z1800" s="304"/>
      <c r="AA1800" s="304"/>
      <c r="AB1800" s="311"/>
      <c r="AU1800" s="312" t="s">
        <v>180</v>
      </c>
      <c r="AV1800" s="312" t="s">
        <v>86</v>
      </c>
      <c r="AW1800" s="115" t="s">
        <v>81</v>
      </c>
      <c r="AX1800" s="115" t="s">
        <v>31</v>
      </c>
      <c r="AY1800" s="115" t="s">
        <v>74</v>
      </c>
      <c r="AZ1800" s="312" t="s">
        <v>172</v>
      </c>
    </row>
    <row r="1801" spans="2:66" s="116" customFormat="1" ht="22.6" customHeight="1" x14ac:dyDescent="0.35">
      <c r="B1801" s="315"/>
      <c r="C1801" s="316"/>
      <c r="D1801" s="316"/>
      <c r="E1801" s="317" t="s">
        <v>5</v>
      </c>
      <c r="F1801" s="318" t="s">
        <v>86</v>
      </c>
      <c r="G1801" s="319"/>
      <c r="H1801" s="319"/>
      <c r="I1801" s="319"/>
      <c r="J1801" s="316"/>
      <c r="K1801" s="320">
        <v>2</v>
      </c>
      <c r="L1801" s="316"/>
      <c r="M1801" s="316"/>
      <c r="N1801" s="316"/>
      <c r="O1801" s="316"/>
      <c r="P1801" s="316"/>
      <c r="Q1801" s="316"/>
      <c r="S1801" s="321"/>
      <c r="U1801" s="322"/>
      <c r="V1801" s="316"/>
      <c r="W1801" s="316"/>
      <c r="X1801" s="316"/>
      <c r="Y1801" s="316"/>
      <c r="Z1801" s="316"/>
      <c r="AA1801" s="316"/>
      <c r="AB1801" s="323"/>
      <c r="AU1801" s="324" t="s">
        <v>180</v>
      </c>
      <c r="AV1801" s="324" t="s">
        <v>86</v>
      </c>
      <c r="AW1801" s="116" t="s">
        <v>86</v>
      </c>
      <c r="AX1801" s="116" t="s">
        <v>31</v>
      </c>
      <c r="AY1801" s="116" t="s">
        <v>81</v>
      </c>
      <c r="AZ1801" s="324" t="s">
        <v>172</v>
      </c>
    </row>
    <row r="1802" spans="2:66" s="112" customFormat="1" ht="31.6" customHeight="1" x14ac:dyDescent="0.35">
      <c r="B1802" s="187"/>
      <c r="C1802" s="288" t="s">
        <v>1758</v>
      </c>
      <c r="D1802" s="288" t="s">
        <v>173</v>
      </c>
      <c r="E1802" s="289" t="s">
        <v>1759</v>
      </c>
      <c r="F1802" s="290" t="s">
        <v>1760</v>
      </c>
      <c r="G1802" s="290"/>
      <c r="H1802" s="290"/>
      <c r="I1802" s="290"/>
      <c r="J1802" s="291" t="s">
        <v>1613</v>
      </c>
      <c r="K1802" s="292">
        <v>1</v>
      </c>
      <c r="L1802" s="293"/>
      <c r="M1802" s="293"/>
      <c r="N1802" s="294">
        <f>ROUND(L1802*K1802,2)</f>
        <v>0</v>
      </c>
      <c r="O1802" s="294"/>
      <c r="P1802" s="294"/>
      <c r="Q1802" s="294"/>
      <c r="R1802" s="114" t="s">
        <v>5</v>
      </c>
      <c r="S1802" s="192"/>
      <c r="U1802" s="295" t="s">
        <v>5</v>
      </c>
      <c r="V1802" s="300" t="s">
        <v>39</v>
      </c>
      <c r="W1802" s="301">
        <v>1.736</v>
      </c>
      <c r="X1802" s="301">
        <f>W1802*K1802</f>
        <v>1.736</v>
      </c>
      <c r="Y1802" s="301">
        <v>2.5000000000000001E-4</v>
      </c>
      <c r="Z1802" s="301">
        <f>Y1802*K1802</f>
        <v>2.5000000000000001E-4</v>
      </c>
      <c r="AA1802" s="301">
        <v>0</v>
      </c>
      <c r="AB1802" s="302">
        <f>AA1802*K1802</f>
        <v>0</v>
      </c>
      <c r="AS1802" s="172" t="s">
        <v>273</v>
      </c>
      <c r="AU1802" s="172" t="s">
        <v>173</v>
      </c>
      <c r="AV1802" s="172" t="s">
        <v>86</v>
      </c>
      <c r="AZ1802" s="172" t="s">
        <v>172</v>
      </c>
      <c r="BF1802" s="299">
        <f>IF(V1802="základní",N1802,0)</f>
        <v>0</v>
      </c>
      <c r="BG1802" s="299">
        <f>IF(V1802="snížená",N1802,0)</f>
        <v>0</v>
      </c>
      <c r="BH1802" s="299">
        <f>IF(V1802="zákl. přenesená",N1802,0)</f>
        <v>0</v>
      </c>
      <c r="BI1802" s="299">
        <f>IF(V1802="sníž. přenesená",N1802,0)</f>
        <v>0</v>
      </c>
      <c r="BJ1802" s="299">
        <f>IF(V1802="nulová",N1802,0)</f>
        <v>0</v>
      </c>
      <c r="BK1802" s="172" t="s">
        <v>81</v>
      </c>
      <c r="BL1802" s="299">
        <f>ROUND(L1802*K1802,2)</f>
        <v>0</v>
      </c>
      <c r="BM1802" s="172" t="s">
        <v>273</v>
      </c>
      <c r="BN1802" s="172" t="s">
        <v>1761</v>
      </c>
    </row>
    <row r="1803" spans="2:66" s="112" customFormat="1" ht="407.95" customHeight="1" x14ac:dyDescent="0.35">
      <c r="B1803" s="187"/>
      <c r="C1803" s="188"/>
      <c r="D1803" s="188"/>
      <c r="E1803" s="188"/>
      <c r="F1803" s="362" t="s">
        <v>1762</v>
      </c>
      <c r="G1803" s="355"/>
      <c r="H1803" s="355"/>
      <c r="I1803" s="355"/>
      <c r="J1803" s="188"/>
      <c r="K1803" s="188"/>
      <c r="L1803" s="188"/>
      <c r="M1803" s="188"/>
      <c r="N1803" s="188"/>
      <c r="O1803" s="188"/>
      <c r="P1803" s="188"/>
      <c r="Q1803" s="188"/>
      <c r="S1803" s="192"/>
      <c r="U1803" s="356"/>
      <c r="V1803" s="188"/>
      <c r="W1803" s="188"/>
      <c r="X1803" s="188"/>
      <c r="Y1803" s="188"/>
      <c r="Z1803" s="188"/>
      <c r="AA1803" s="188"/>
      <c r="AB1803" s="357"/>
      <c r="AU1803" s="172" t="s">
        <v>326</v>
      </c>
      <c r="AV1803" s="172" t="s">
        <v>86</v>
      </c>
    </row>
    <row r="1804" spans="2:66" s="115" customFormat="1" ht="22.6" customHeight="1" x14ac:dyDescent="0.35">
      <c r="B1804" s="303"/>
      <c r="C1804" s="304"/>
      <c r="D1804" s="304"/>
      <c r="E1804" s="305" t="s">
        <v>5</v>
      </c>
      <c r="F1804" s="313" t="s">
        <v>1616</v>
      </c>
      <c r="G1804" s="314"/>
      <c r="H1804" s="314"/>
      <c r="I1804" s="314"/>
      <c r="J1804" s="304"/>
      <c r="K1804" s="308" t="s">
        <v>5</v>
      </c>
      <c r="L1804" s="304"/>
      <c r="M1804" s="304"/>
      <c r="N1804" s="304"/>
      <c r="O1804" s="304"/>
      <c r="P1804" s="304"/>
      <c r="Q1804" s="304"/>
      <c r="S1804" s="309"/>
      <c r="U1804" s="310"/>
      <c r="V1804" s="304"/>
      <c r="W1804" s="304"/>
      <c r="X1804" s="304"/>
      <c r="Y1804" s="304"/>
      <c r="Z1804" s="304"/>
      <c r="AA1804" s="304"/>
      <c r="AB1804" s="311"/>
      <c r="AU1804" s="312" t="s">
        <v>180</v>
      </c>
      <c r="AV1804" s="312" t="s">
        <v>86</v>
      </c>
      <c r="AW1804" s="115" t="s">
        <v>81</v>
      </c>
      <c r="AX1804" s="115" t="s">
        <v>31</v>
      </c>
      <c r="AY1804" s="115" t="s">
        <v>74</v>
      </c>
      <c r="AZ1804" s="312" t="s">
        <v>172</v>
      </c>
    </row>
    <row r="1805" spans="2:66" s="116" customFormat="1" ht="22.6" customHeight="1" x14ac:dyDescent="0.35">
      <c r="B1805" s="315"/>
      <c r="C1805" s="316"/>
      <c r="D1805" s="316"/>
      <c r="E1805" s="317" t="s">
        <v>5</v>
      </c>
      <c r="F1805" s="318" t="s">
        <v>81</v>
      </c>
      <c r="G1805" s="319"/>
      <c r="H1805" s="319"/>
      <c r="I1805" s="319"/>
      <c r="J1805" s="316"/>
      <c r="K1805" s="320">
        <v>1</v>
      </c>
      <c r="L1805" s="316"/>
      <c r="M1805" s="316"/>
      <c r="N1805" s="316"/>
      <c r="O1805" s="316"/>
      <c r="P1805" s="316"/>
      <c r="Q1805" s="316"/>
      <c r="S1805" s="321"/>
      <c r="U1805" s="322"/>
      <c r="V1805" s="316"/>
      <c r="W1805" s="316"/>
      <c r="X1805" s="316"/>
      <c r="Y1805" s="316"/>
      <c r="Z1805" s="316"/>
      <c r="AA1805" s="316"/>
      <c r="AB1805" s="323"/>
      <c r="AU1805" s="324" t="s">
        <v>180</v>
      </c>
      <c r="AV1805" s="324" t="s">
        <v>86</v>
      </c>
      <c r="AW1805" s="116" t="s">
        <v>86</v>
      </c>
      <c r="AX1805" s="116" t="s">
        <v>31</v>
      </c>
      <c r="AY1805" s="116" t="s">
        <v>81</v>
      </c>
      <c r="AZ1805" s="324" t="s">
        <v>172</v>
      </c>
    </row>
    <row r="1806" spans="2:66" s="112" customFormat="1" ht="44.2" customHeight="1" x14ac:dyDescent="0.35">
      <c r="B1806" s="187"/>
      <c r="C1806" s="288" t="s">
        <v>1763</v>
      </c>
      <c r="D1806" s="288" t="s">
        <v>173</v>
      </c>
      <c r="E1806" s="289" t="s">
        <v>1764</v>
      </c>
      <c r="F1806" s="290" t="s">
        <v>1765</v>
      </c>
      <c r="G1806" s="290"/>
      <c r="H1806" s="290"/>
      <c r="I1806" s="290"/>
      <c r="J1806" s="291" t="s">
        <v>1613</v>
      </c>
      <c r="K1806" s="292">
        <v>1</v>
      </c>
      <c r="L1806" s="293"/>
      <c r="M1806" s="293"/>
      <c r="N1806" s="294">
        <f>ROUND(L1806*K1806,2)</f>
        <v>0</v>
      </c>
      <c r="O1806" s="294"/>
      <c r="P1806" s="294"/>
      <c r="Q1806" s="294"/>
      <c r="R1806" s="114" t="s">
        <v>5</v>
      </c>
      <c r="S1806" s="192"/>
      <c r="U1806" s="295" t="s">
        <v>5</v>
      </c>
      <c r="V1806" s="300" t="s">
        <v>39</v>
      </c>
      <c r="W1806" s="301">
        <v>1.736</v>
      </c>
      <c r="X1806" s="301">
        <f>W1806*K1806</f>
        <v>1.736</v>
      </c>
      <c r="Y1806" s="301">
        <v>2.5000000000000001E-4</v>
      </c>
      <c r="Z1806" s="301">
        <f>Y1806*K1806</f>
        <v>2.5000000000000001E-4</v>
      </c>
      <c r="AA1806" s="301">
        <v>0</v>
      </c>
      <c r="AB1806" s="302">
        <f>AA1806*K1806</f>
        <v>0</v>
      </c>
      <c r="AS1806" s="172" t="s">
        <v>273</v>
      </c>
      <c r="AU1806" s="172" t="s">
        <v>173</v>
      </c>
      <c r="AV1806" s="172" t="s">
        <v>86</v>
      </c>
      <c r="AZ1806" s="172" t="s">
        <v>172</v>
      </c>
      <c r="BF1806" s="299">
        <f>IF(V1806="základní",N1806,0)</f>
        <v>0</v>
      </c>
      <c r="BG1806" s="299">
        <f>IF(V1806="snížená",N1806,0)</f>
        <v>0</v>
      </c>
      <c r="BH1806" s="299">
        <f>IF(V1806="zákl. přenesená",N1806,0)</f>
        <v>0</v>
      </c>
      <c r="BI1806" s="299">
        <f>IF(V1806="sníž. přenesená",N1806,0)</f>
        <v>0</v>
      </c>
      <c r="BJ1806" s="299">
        <f>IF(V1806="nulová",N1806,0)</f>
        <v>0</v>
      </c>
      <c r="BK1806" s="172" t="s">
        <v>81</v>
      </c>
      <c r="BL1806" s="299">
        <f>ROUND(L1806*K1806,2)</f>
        <v>0</v>
      </c>
      <c r="BM1806" s="172" t="s">
        <v>273</v>
      </c>
      <c r="BN1806" s="172" t="s">
        <v>1766</v>
      </c>
    </row>
    <row r="1807" spans="2:66" s="112" customFormat="1" ht="407.95" customHeight="1" x14ac:dyDescent="0.35">
      <c r="B1807" s="187"/>
      <c r="C1807" s="188"/>
      <c r="D1807" s="188"/>
      <c r="E1807" s="188"/>
      <c r="F1807" s="362" t="s">
        <v>1767</v>
      </c>
      <c r="G1807" s="355"/>
      <c r="H1807" s="355"/>
      <c r="I1807" s="355"/>
      <c r="J1807" s="188"/>
      <c r="K1807" s="188"/>
      <c r="L1807" s="188"/>
      <c r="M1807" s="188"/>
      <c r="N1807" s="188"/>
      <c r="O1807" s="188"/>
      <c r="P1807" s="188"/>
      <c r="Q1807" s="188"/>
      <c r="S1807" s="192"/>
      <c r="U1807" s="356"/>
      <c r="V1807" s="188"/>
      <c r="W1807" s="188"/>
      <c r="X1807" s="188"/>
      <c r="Y1807" s="188"/>
      <c r="Z1807" s="188"/>
      <c r="AA1807" s="188"/>
      <c r="AB1807" s="357"/>
      <c r="AU1807" s="172" t="s">
        <v>326</v>
      </c>
      <c r="AV1807" s="172" t="s">
        <v>86</v>
      </c>
    </row>
    <row r="1808" spans="2:66" s="115" customFormat="1" ht="22.6" customHeight="1" x14ac:dyDescent="0.35">
      <c r="B1808" s="303"/>
      <c r="C1808" s="304"/>
      <c r="D1808" s="304"/>
      <c r="E1808" s="305" t="s">
        <v>5</v>
      </c>
      <c r="F1808" s="313" t="s">
        <v>1616</v>
      </c>
      <c r="G1808" s="314"/>
      <c r="H1808" s="314"/>
      <c r="I1808" s="314"/>
      <c r="J1808" s="304"/>
      <c r="K1808" s="308" t="s">
        <v>5</v>
      </c>
      <c r="L1808" s="304"/>
      <c r="M1808" s="304"/>
      <c r="N1808" s="304"/>
      <c r="O1808" s="304"/>
      <c r="P1808" s="304"/>
      <c r="Q1808" s="304"/>
      <c r="S1808" s="309"/>
      <c r="U1808" s="310"/>
      <c r="V1808" s="304"/>
      <c r="W1808" s="304"/>
      <c r="X1808" s="304"/>
      <c r="Y1808" s="304"/>
      <c r="Z1808" s="304"/>
      <c r="AA1808" s="304"/>
      <c r="AB1808" s="311"/>
      <c r="AU1808" s="312" t="s">
        <v>180</v>
      </c>
      <c r="AV1808" s="312" t="s">
        <v>86</v>
      </c>
      <c r="AW1808" s="115" t="s">
        <v>81</v>
      </c>
      <c r="AX1808" s="115" t="s">
        <v>31</v>
      </c>
      <c r="AY1808" s="115" t="s">
        <v>74</v>
      </c>
      <c r="AZ1808" s="312" t="s">
        <v>172</v>
      </c>
    </row>
    <row r="1809" spans="2:66" s="116" customFormat="1" ht="22.6" customHeight="1" x14ac:dyDescent="0.35">
      <c r="B1809" s="315"/>
      <c r="C1809" s="316"/>
      <c r="D1809" s="316"/>
      <c r="E1809" s="317" t="s">
        <v>5</v>
      </c>
      <c r="F1809" s="318" t="s">
        <v>81</v>
      </c>
      <c r="G1809" s="319"/>
      <c r="H1809" s="319"/>
      <c r="I1809" s="319"/>
      <c r="J1809" s="316"/>
      <c r="K1809" s="320">
        <v>1</v>
      </c>
      <c r="L1809" s="316"/>
      <c r="M1809" s="316"/>
      <c r="N1809" s="316"/>
      <c r="O1809" s="316"/>
      <c r="P1809" s="316"/>
      <c r="Q1809" s="316"/>
      <c r="S1809" s="321"/>
      <c r="U1809" s="322"/>
      <c r="V1809" s="316"/>
      <c r="W1809" s="316"/>
      <c r="X1809" s="316"/>
      <c r="Y1809" s="316"/>
      <c r="Z1809" s="316"/>
      <c r="AA1809" s="316"/>
      <c r="AB1809" s="323"/>
      <c r="AU1809" s="324" t="s">
        <v>180</v>
      </c>
      <c r="AV1809" s="324" t="s">
        <v>86</v>
      </c>
      <c r="AW1809" s="116" t="s">
        <v>86</v>
      </c>
      <c r="AX1809" s="116" t="s">
        <v>31</v>
      </c>
      <c r="AY1809" s="116" t="s">
        <v>81</v>
      </c>
      <c r="AZ1809" s="324" t="s">
        <v>172</v>
      </c>
    </row>
    <row r="1810" spans="2:66" s="112" customFormat="1" ht="44.2" customHeight="1" x14ac:dyDescent="0.35">
      <c r="B1810" s="187"/>
      <c r="C1810" s="288" t="s">
        <v>1768</v>
      </c>
      <c r="D1810" s="288" t="s">
        <v>173</v>
      </c>
      <c r="E1810" s="289" t="s">
        <v>1769</v>
      </c>
      <c r="F1810" s="290" t="s">
        <v>1770</v>
      </c>
      <c r="G1810" s="290"/>
      <c r="H1810" s="290"/>
      <c r="I1810" s="290"/>
      <c r="J1810" s="291" t="s">
        <v>1613</v>
      </c>
      <c r="K1810" s="292">
        <v>1</v>
      </c>
      <c r="L1810" s="293"/>
      <c r="M1810" s="293"/>
      <c r="N1810" s="294">
        <f>ROUND(L1810*K1810,2)</f>
        <v>0</v>
      </c>
      <c r="O1810" s="294"/>
      <c r="P1810" s="294"/>
      <c r="Q1810" s="294"/>
      <c r="R1810" s="114" t="s">
        <v>5</v>
      </c>
      <c r="S1810" s="192"/>
      <c r="U1810" s="295" t="s">
        <v>5</v>
      </c>
      <c r="V1810" s="300" t="s">
        <v>39</v>
      </c>
      <c r="W1810" s="301">
        <v>1.736</v>
      </c>
      <c r="X1810" s="301">
        <f>W1810*K1810</f>
        <v>1.736</v>
      </c>
      <c r="Y1810" s="301">
        <v>2.5000000000000001E-4</v>
      </c>
      <c r="Z1810" s="301">
        <f>Y1810*K1810</f>
        <v>2.5000000000000001E-4</v>
      </c>
      <c r="AA1810" s="301">
        <v>0</v>
      </c>
      <c r="AB1810" s="302">
        <f>AA1810*K1810</f>
        <v>0</v>
      </c>
      <c r="AS1810" s="172" t="s">
        <v>273</v>
      </c>
      <c r="AU1810" s="172" t="s">
        <v>173</v>
      </c>
      <c r="AV1810" s="172" t="s">
        <v>86</v>
      </c>
      <c r="AZ1810" s="172" t="s">
        <v>172</v>
      </c>
      <c r="BF1810" s="299">
        <f>IF(V1810="základní",N1810,0)</f>
        <v>0</v>
      </c>
      <c r="BG1810" s="299">
        <f>IF(V1810="snížená",N1810,0)</f>
        <v>0</v>
      </c>
      <c r="BH1810" s="299">
        <f>IF(V1810="zákl. přenesená",N1810,0)</f>
        <v>0</v>
      </c>
      <c r="BI1810" s="299">
        <f>IF(V1810="sníž. přenesená",N1810,0)</f>
        <v>0</v>
      </c>
      <c r="BJ1810" s="299">
        <f>IF(V1810="nulová",N1810,0)</f>
        <v>0</v>
      </c>
      <c r="BK1810" s="172" t="s">
        <v>81</v>
      </c>
      <c r="BL1810" s="299">
        <f>ROUND(L1810*K1810,2)</f>
        <v>0</v>
      </c>
      <c r="BM1810" s="172" t="s">
        <v>273</v>
      </c>
      <c r="BN1810" s="172" t="s">
        <v>1771</v>
      </c>
    </row>
    <row r="1811" spans="2:66" s="112" customFormat="1" ht="407.95" customHeight="1" x14ac:dyDescent="0.35">
      <c r="B1811" s="187"/>
      <c r="C1811" s="188"/>
      <c r="D1811" s="188"/>
      <c r="E1811" s="188"/>
      <c r="F1811" s="362" t="s">
        <v>1772</v>
      </c>
      <c r="G1811" s="355"/>
      <c r="H1811" s="355"/>
      <c r="I1811" s="355"/>
      <c r="J1811" s="188"/>
      <c r="K1811" s="188"/>
      <c r="L1811" s="188"/>
      <c r="M1811" s="188"/>
      <c r="N1811" s="188"/>
      <c r="O1811" s="188"/>
      <c r="P1811" s="188"/>
      <c r="Q1811" s="188"/>
      <c r="S1811" s="192"/>
      <c r="U1811" s="356"/>
      <c r="V1811" s="188"/>
      <c r="W1811" s="188"/>
      <c r="X1811" s="188"/>
      <c r="Y1811" s="188"/>
      <c r="Z1811" s="188"/>
      <c r="AA1811" s="188"/>
      <c r="AB1811" s="357"/>
      <c r="AU1811" s="172" t="s">
        <v>326</v>
      </c>
      <c r="AV1811" s="172" t="s">
        <v>86</v>
      </c>
    </row>
    <row r="1812" spans="2:66" s="115" customFormat="1" ht="22.6" customHeight="1" x14ac:dyDescent="0.35">
      <c r="B1812" s="303"/>
      <c r="C1812" s="304"/>
      <c r="D1812" s="304"/>
      <c r="E1812" s="305" t="s">
        <v>5</v>
      </c>
      <c r="F1812" s="313" t="s">
        <v>1616</v>
      </c>
      <c r="G1812" s="314"/>
      <c r="H1812" s="314"/>
      <c r="I1812" s="314"/>
      <c r="J1812" s="304"/>
      <c r="K1812" s="308" t="s">
        <v>5</v>
      </c>
      <c r="L1812" s="304"/>
      <c r="M1812" s="304"/>
      <c r="N1812" s="304"/>
      <c r="O1812" s="304"/>
      <c r="P1812" s="304"/>
      <c r="Q1812" s="304"/>
      <c r="S1812" s="309"/>
      <c r="U1812" s="310"/>
      <c r="V1812" s="304"/>
      <c r="W1812" s="304"/>
      <c r="X1812" s="304"/>
      <c r="Y1812" s="304"/>
      <c r="Z1812" s="304"/>
      <c r="AA1812" s="304"/>
      <c r="AB1812" s="311"/>
      <c r="AU1812" s="312" t="s">
        <v>180</v>
      </c>
      <c r="AV1812" s="312" t="s">
        <v>86</v>
      </c>
      <c r="AW1812" s="115" t="s">
        <v>81</v>
      </c>
      <c r="AX1812" s="115" t="s">
        <v>31</v>
      </c>
      <c r="AY1812" s="115" t="s">
        <v>74</v>
      </c>
      <c r="AZ1812" s="312" t="s">
        <v>172</v>
      </c>
    </row>
    <row r="1813" spans="2:66" s="116" customFormat="1" ht="22.6" customHeight="1" x14ac:dyDescent="0.35">
      <c r="B1813" s="315"/>
      <c r="C1813" s="316"/>
      <c r="D1813" s="316"/>
      <c r="E1813" s="317" t="s">
        <v>5</v>
      </c>
      <c r="F1813" s="318" t="s">
        <v>81</v>
      </c>
      <c r="G1813" s="319"/>
      <c r="H1813" s="319"/>
      <c r="I1813" s="319"/>
      <c r="J1813" s="316"/>
      <c r="K1813" s="320">
        <v>1</v>
      </c>
      <c r="L1813" s="316"/>
      <c r="M1813" s="316"/>
      <c r="N1813" s="316"/>
      <c r="O1813" s="316"/>
      <c r="P1813" s="316"/>
      <c r="Q1813" s="316"/>
      <c r="S1813" s="321"/>
      <c r="U1813" s="322"/>
      <c r="V1813" s="316"/>
      <c r="W1813" s="316"/>
      <c r="X1813" s="316"/>
      <c r="Y1813" s="316"/>
      <c r="Z1813" s="316"/>
      <c r="AA1813" s="316"/>
      <c r="AB1813" s="323"/>
      <c r="AU1813" s="324" t="s">
        <v>180</v>
      </c>
      <c r="AV1813" s="324" t="s">
        <v>86</v>
      </c>
      <c r="AW1813" s="116" t="s">
        <v>86</v>
      </c>
      <c r="AX1813" s="116" t="s">
        <v>31</v>
      </c>
      <c r="AY1813" s="116" t="s">
        <v>81</v>
      </c>
      <c r="AZ1813" s="324" t="s">
        <v>172</v>
      </c>
    </row>
    <row r="1814" spans="2:66" s="113" customFormat="1" ht="29.8" customHeight="1" x14ac:dyDescent="0.35">
      <c r="B1814" s="274"/>
      <c r="C1814" s="275"/>
      <c r="D1814" s="285" t="s">
        <v>150</v>
      </c>
      <c r="E1814" s="285"/>
      <c r="F1814" s="285"/>
      <c r="G1814" s="285"/>
      <c r="H1814" s="285"/>
      <c r="I1814" s="285"/>
      <c r="J1814" s="285"/>
      <c r="K1814" s="285"/>
      <c r="L1814" s="285"/>
      <c r="M1814" s="285"/>
      <c r="N1814" s="286">
        <f>BL1814</f>
        <v>0</v>
      </c>
      <c r="O1814" s="287"/>
      <c r="P1814" s="287"/>
      <c r="Q1814" s="287"/>
      <c r="S1814" s="278"/>
      <c r="U1814" s="279"/>
      <c r="V1814" s="275"/>
      <c r="W1814" s="275"/>
      <c r="X1814" s="280">
        <f>SUM(X1815:X1849)</f>
        <v>1.4828000000000001</v>
      </c>
      <c r="Y1814" s="275"/>
      <c r="Z1814" s="280">
        <f>SUM(Z1815:Z1849)</f>
        <v>1.6849999999999996E-3</v>
      </c>
      <c r="AA1814" s="275"/>
      <c r="AB1814" s="281">
        <f>SUM(AB1815:AB1849)</f>
        <v>0</v>
      </c>
      <c r="AS1814" s="282" t="s">
        <v>86</v>
      </c>
      <c r="AU1814" s="283" t="s">
        <v>73</v>
      </c>
      <c r="AV1814" s="283" t="s">
        <v>81</v>
      </c>
      <c r="AZ1814" s="282" t="s">
        <v>172</v>
      </c>
      <c r="BL1814" s="284">
        <f>SUM(BL1815:BL1849)</f>
        <v>0</v>
      </c>
    </row>
    <row r="1815" spans="2:66" s="112" customFormat="1" ht="31.6" customHeight="1" x14ac:dyDescent="0.35">
      <c r="B1815" s="187"/>
      <c r="C1815" s="288" t="s">
        <v>1773</v>
      </c>
      <c r="D1815" s="288" t="s">
        <v>173</v>
      </c>
      <c r="E1815" s="289" t="s">
        <v>1774</v>
      </c>
      <c r="F1815" s="290" t="s">
        <v>1775</v>
      </c>
      <c r="G1815" s="290"/>
      <c r="H1815" s="290"/>
      <c r="I1815" s="290"/>
      <c r="J1815" s="291" t="s">
        <v>1776</v>
      </c>
      <c r="K1815" s="292">
        <v>1</v>
      </c>
      <c r="L1815" s="293"/>
      <c r="M1815" s="293"/>
      <c r="N1815" s="294">
        <f>ROUND(L1815*K1815,2)</f>
        <v>0</v>
      </c>
      <c r="O1815" s="294"/>
      <c r="P1815" s="294"/>
      <c r="Q1815" s="294"/>
      <c r="R1815" s="114" t="s">
        <v>5</v>
      </c>
      <c r="S1815" s="192"/>
      <c r="U1815" s="295" t="s">
        <v>5</v>
      </c>
      <c r="V1815" s="300" t="s">
        <v>39</v>
      </c>
      <c r="W1815" s="301">
        <v>4.3999999999999997E-2</v>
      </c>
      <c r="X1815" s="301">
        <f>W1815*K1815</f>
        <v>4.3999999999999997E-2</v>
      </c>
      <c r="Y1815" s="301">
        <v>5.0000000000000002E-5</v>
      </c>
      <c r="Z1815" s="301">
        <f>Y1815*K1815</f>
        <v>5.0000000000000002E-5</v>
      </c>
      <c r="AA1815" s="301">
        <v>0</v>
      </c>
      <c r="AB1815" s="302">
        <f>AA1815*K1815</f>
        <v>0</v>
      </c>
      <c r="AS1815" s="172" t="s">
        <v>273</v>
      </c>
      <c r="AU1815" s="172" t="s">
        <v>173</v>
      </c>
      <c r="AV1815" s="172" t="s">
        <v>86</v>
      </c>
      <c r="AZ1815" s="172" t="s">
        <v>172</v>
      </c>
      <c r="BF1815" s="299">
        <f>IF(V1815="základní",N1815,0)</f>
        <v>0</v>
      </c>
      <c r="BG1815" s="299">
        <f>IF(V1815="snížená",N1815,0)</f>
        <v>0</v>
      </c>
      <c r="BH1815" s="299">
        <f>IF(V1815="zákl. přenesená",N1815,0)</f>
        <v>0</v>
      </c>
      <c r="BI1815" s="299">
        <f>IF(V1815="sníž. přenesená",N1815,0)</f>
        <v>0</v>
      </c>
      <c r="BJ1815" s="299">
        <f>IF(V1815="nulová",N1815,0)</f>
        <v>0</v>
      </c>
      <c r="BK1815" s="172" t="s">
        <v>81</v>
      </c>
      <c r="BL1815" s="299">
        <f>ROUND(L1815*K1815,2)</f>
        <v>0</v>
      </c>
      <c r="BM1815" s="172" t="s">
        <v>273</v>
      </c>
      <c r="BN1815" s="172" t="s">
        <v>1777</v>
      </c>
    </row>
    <row r="1816" spans="2:66" s="112" customFormat="1" ht="209.95" customHeight="1" x14ac:dyDescent="0.35">
      <c r="B1816" s="187"/>
      <c r="C1816" s="188"/>
      <c r="D1816" s="188"/>
      <c r="E1816" s="188"/>
      <c r="F1816" s="354" t="s">
        <v>1778</v>
      </c>
      <c r="G1816" s="355"/>
      <c r="H1816" s="355"/>
      <c r="I1816" s="355"/>
      <c r="J1816" s="188"/>
      <c r="K1816" s="188"/>
      <c r="L1816" s="188"/>
      <c r="M1816" s="188"/>
      <c r="N1816" s="188"/>
      <c r="O1816" s="188"/>
      <c r="P1816" s="188"/>
      <c r="Q1816" s="188"/>
      <c r="S1816" s="192"/>
      <c r="U1816" s="356"/>
      <c r="V1816" s="188"/>
      <c r="W1816" s="188"/>
      <c r="X1816" s="188"/>
      <c r="Y1816" s="188"/>
      <c r="Z1816" s="188"/>
      <c r="AA1816" s="188"/>
      <c r="AB1816" s="357"/>
      <c r="AU1816" s="172" t="s">
        <v>326</v>
      </c>
      <c r="AV1816" s="172" t="s">
        <v>86</v>
      </c>
    </row>
    <row r="1817" spans="2:66" s="115" customFormat="1" ht="22.6" customHeight="1" x14ac:dyDescent="0.35">
      <c r="B1817" s="303"/>
      <c r="C1817" s="304"/>
      <c r="D1817" s="304"/>
      <c r="E1817" s="305" t="s">
        <v>5</v>
      </c>
      <c r="F1817" s="313" t="s">
        <v>1779</v>
      </c>
      <c r="G1817" s="314"/>
      <c r="H1817" s="314"/>
      <c r="I1817" s="314"/>
      <c r="J1817" s="304"/>
      <c r="K1817" s="308" t="s">
        <v>5</v>
      </c>
      <c r="L1817" s="304"/>
      <c r="M1817" s="304"/>
      <c r="N1817" s="304"/>
      <c r="O1817" s="304"/>
      <c r="P1817" s="304"/>
      <c r="Q1817" s="304"/>
      <c r="S1817" s="309"/>
      <c r="U1817" s="310"/>
      <c r="V1817" s="304"/>
      <c r="W1817" s="304"/>
      <c r="X1817" s="304"/>
      <c r="Y1817" s="304"/>
      <c r="Z1817" s="304"/>
      <c r="AA1817" s="304"/>
      <c r="AB1817" s="311"/>
      <c r="AU1817" s="312" t="s">
        <v>180</v>
      </c>
      <c r="AV1817" s="312" t="s">
        <v>86</v>
      </c>
      <c r="AW1817" s="115" t="s">
        <v>81</v>
      </c>
      <c r="AX1817" s="115" t="s">
        <v>31</v>
      </c>
      <c r="AY1817" s="115" t="s">
        <v>74</v>
      </c>
      <c r="AZ1817" s="312" t="s">
        <v>172</v>
      </c>
    </row>
    <row r="1818" spans="2:66" s="116" customFormat="1" ht="22.6" customHeight="1" x14ac:dyDescent="0.35">
      <c r="B1818" s="315"/>
      <c r="C1818" s="316"/>
      <c r="D1818" s="316"/>
      <c r="E1818" s="317" t="s">
        <v>5</v>
      </c>
      <c r="F1818" s="318" t="s">
        <v>81</v>
      </c>
      <c r="G1818" s="319"/>
      <c r="H1818" s="319"/>
      <c r="I1818" s="319"/>
      <c r="J1818" s="316"/>
      <c r="K1818" s="320">
        <v>1</v>
      </c>
      <c r="L1818" s="316"/>
      <c r="M1818" s="316"/>
      <c r="N1818" s="316"/>
      <c r="O1818" s="316"/>
      <c r="P1818" s="316"/>
      <c r="Q1818" s="316"/>
      <c r="S1818" s="321"/>
      <c r="U1818" s="322"/>
      <c r="V1818" s="316"/>
      <c r="W1818" s="316"/>
      <c r="X1818" s="316"/>
      <c r="Y1818" s="316"/>
      <c r="Z1818" s="316"/>
      <c r="AA1818" s="316"/>
      <c r="AB1818" s="323"/>
      <c r="AU1818" s="324" t="s">
        <v>180</v>
      </c>
      <c r="AV1818" s="324" t="s">
        <v>86</v>
      </c>
      <c r="AW1818" s="116" t="s">
        <v>86</v>
      </c>
      <c r="AX1818" s="116" t="s">
        <v>31</v>
      </c>
      <c r="AY1818" s="116" t="s">
        <v>81</v>
      </c>
      <c r="AZ1818" s="324" t="s">
        <v>172</v>
      </c>
    </row>
    <row r="1819" spans="2:66" s="112" customFormat="1" ht="22.6" customHeight="1" x14ac:dyDescent="0.35">
      <c r="B1819" s="187"/>
      <c r="C1819" s="288" t="s">
        <v>1780</v>
      </c>
      <c r="D1819" s="288" t="s">
        <v>173</v>
      </c>
      <c r="E1819" s="289" t="s">
        <v>1781</v>
      </c>
      <c r="F1819" s="290" t="s">
        <v>1782</v>
      </c>
      <c r="G1819" s="290"/>
      <c r="H1819" s="290"/>
      <c r="I1819" s="290"/>
      <c r="J1819" s="291" t="s">
        <v>1783</v>
      </c>
      <c r="K1819" s="292">
        <v>18.7</v>
      </c>
      <c r="L1819" s="293"/>
      <c r="M1819" s="293"/>
      <c r="N1819" s="294">
        <f>ROUND(L1819*K1819,2)</f>
        <v>0</v>
      </c>
      <c r="O1819" s="294"/>
      <c r="P1819" s="294"/>
      <c r="Q1819" s="294"/>
      <c r="R1819" s="114" t="s">
        <v>5</v>
      </c>
      <c r="S1819" s="192"/>
      <c r="U1819" s="295" t="s">
        <v>5</v>
      </c>
      <c r="V1819" s="300" t="s">
        <v>39</v>
      </c>
      <c r="W1819" s="301">
        <v>4.3999999999999997E-2</v>
      </c>
      <c r="X1819" s="301">
        <f>W1819*K1819</f>
        <v>0.82279999999999998</v>
      </c>
      <c r="Y1819" s="301">
        <v>5.0000000000000002E-5</v>
      </c>
      <c r="Z1819" s="301">
        <f>Y1819*K1819</f>
        <v>9.3499999999999996E-4</v>
      </c>
      <c r="AA1819" s="301">
        <v>0</v>
      </c>
      <c r="AB1819" s="302">
        <f>AA1819*K1819</f>
        <v>0</v>
      </c>
      <c r="AS1819" s="172" t="s">
        <v>273</v>
      </c>
      <c r="AU1819" s="172" t="s">
        <v>173</v>
      </c>
      <c r="AV1819" s="172" t="s">
        <v>86</v>
      </c>
      <c r="AZ1819" s="172" t="s">
        <v>172</v>
      </c>
      <c r="BF1819" s="299">
        <f>IF(V1819="základní",N1819,0)</f>
        <v>0</v>
      </c>
      <c r="BG1819" s="299">
        <f>IF(V1819="snížená",N1819,0)</f>
        <v>0</v>
      </c>
      <c r="BH1819" s="299">
        <f>IF(V1819="zákl. přenesená",N1819,0)</f>
        <v>0</v>
      </c>
      <c r="BI1819" s="299">
        <f>IF(V1819="sníž. přenesená",N1819,0)</f>
        <v>0</v>
      </c>
      <c r="BJ1819" s="299">
        <f>IF(V1819="nulová",N1819,0)</f>
        <v>0</v>
      </c>
      <c r="BK1819" s="172" t="s">
        <v>81</v>
      </c>
      <c r="BL1819" s="299">
        <f>ROUND(L1819*K1819,2)</f>
        <v>0</v>
      </c>
      <c r="BM1819" s="172" t="s">
        <v>273</v>
      </c>
      <c r="BN1819" s="172" t="s">
        <v>1784</v>
      </c>
    </row>
    <row r="1820" spans="2:66" s="112" customFormat="1" ht="42.05" customHeight="1" x14ac:dyDescent="0.35">
      <c r="B1820" s="187"/>
      <c r="C1820" s="188"/>
      <c r="D1820" s="188"/>
      <c r="E1820" s="188"/>
      <c r="F1820" s="354" t="s">
        <v>1785</v>
      </c>
      <c r="G1820" s="355"/>
      <c r="H1820" s="355"/>
      <c r="I1820" s="355"/>
      <c r="J1820" s="188"/>
      <c r="K1820" s="188"/>
      <c r="L1820" s="188"/>
      <c r="M1820" s="188"/>
      <c r="N1820" s="188"/>
      <c r="O1820" s="188"/>
      <c r="P1820" s="188"/>
      <c r="Q1820" s="188"/>
      <c r="S1820" s="192"/>
      <c r="U1820" s="356"/>
      <c r="V1820" s="188"/>
      <c r="W1820" s="188"/>
      <c r="X1820" s="188"/>
      <c r="Y1820" s="188"/>
      <c r="Z1820" s="188"/>
      <c r="AA1820" s="188"/>
      <c r="AB1820" s="357"/>
      <c r="AU1820" s="172" t="s">
        <v>326</v>
      </c>
      <c r="AV1820" s="172" t="s">
        <v>86</v>
      </c>
    </row>
    <row r="1821" spans="2:66" s="115" customFormat="1" ht="22.6" customHeight="1" x14ac:dyDescent="0.35">
      <c r="B1821" s="303"/>
      <c r="C1821" s="304"/>
      <c r="D1821" s="304"/>
      <c r="E1821" s="305" t="s">
        <v>5</v>
      </c>
      <c r="F1821" s="313" t="s">
        <v>1779</v>
      </c>
      <c r="G1821" s="314"/>
      <c r="H1821" s="314"/>
      <c r="I1821" s="314"/>
      <c r="J1821" s="304"/>
      <c r="K1821" s="308" t="s">
        <v>5</v>
      </c>
      <c r="L1821" s="304"/>
      <c r="M1821" s="304"/>
      <c r="N1821" s="304"/>
      <c r="O1821" s="304"/>
      <c r="P1821" s="304"/>
      <c r="Q1821" s="304"/>
      <c r="S1821" s="309"/>
      <c r="U1821" s="310"/>
      <c r="V1821" s="304"/>
      <c r="W1821" s="304"/>
      <c r="X1821" s="304"/>
      <c r="Y1821" s="304"/>
      <c r="Z1821" s="304"/>
      <c r="AA1821" s="304"/>
      <c r="AB1821" s="311"/>
      <c r="AU1821" s="312" t="s">
        <v>180</v>
      </c>
      <c r="AV1821" s="312" t="s">
        <v>86</v>
      </c>
      <c r="AW1821" s="115" t="s">
        <v>81</v>
      </c>
      <c r="AX1821" s="115" t="s">
        <v>31</v>
      </c>
      <c r="AY1821" s="115" t="s">
        <v>74</v>
      </c>
      <c r="AZ1821" s="312" t="s">
        <v>172</v>
      </c>
    </row>
    <row r="1822" spans="2:66" s="116" customFormat="1" ht="22.6" customHeight="1" x14ac:dyDescent="0.35">
      <c r="B1822" s="315"/>
      <c r="C1822" s="316"/>
      <c r="D1822" s="316"/>
      <c r="E1822" s="317" t="s">
        <v>5</v>
      </c>
      <c r="F1822" s="318" t="s">
        <v>1786</v>
      </c>
      <c r="G1822" s="319"/>
      <c r="H1822" s="319"/>
      <c r="I1822" s="319"/>
      <c r="J1822" s="316"/>
      <c r="K1822" s="320">
        <v>18.7</v>
      </c>
      <c r="L1822" s="316"/>
      <c r="M1822" s="316"/>
      <c r="N1822" s="316"/>
      <c r="O1822" s="316"/>
      <c r="P1822" s="316"/>
      <c r="Q1822" s="316"/>
      <c r="S1822" s="321"/>
      <c r="U1822" s="322"/>
      <c r="V1822" s="316"/>
      <c r="W1822" s="316"/>
      <c r="X1822" s="316"/>
      <c r="Y1822" s="316"/>
      <c r="Z1822" s="316"/>
      <c r="AA1822" s="316"/>
      <c r="AB1822" s="323"/>
      <c r="AU1822" s="324" t="s">
        <v>180</v>
      </c>
      <c r="AV1822" s="324" t="s">
        <v>86</v>
      </c>
      <c r="AW1822" s="116" t="s">
        <v>86</v>
      </c>
      <c r="AX1822" s="116" t="s">
        <v>31</v>
      </c>
      <c r="AY1822" s="116" t="s">
        <v>81</v>
      </c>
      <c r="AZ1822" s="324" t="s">
        <v>172</v>
      </c>
    </row>
    <row r="1823" spans="2:66" s="112" customFormat="1" ht="22.6" customHeight="1" x14ac:dyDescent="0.35">
      <c r="B1823" s="187"/>
      <c r="C1823" s="288" t="s">
        <v>1787</v>
      </c>
      <c r="D1823" s="288" t="s">
        <v>173</v>
      </c>
      <c r="E1823" s="289" t="s">
        <v>1788</v>
      </c>
      <c r="F1823" s="290" t="s">
        <v>1789</v>
      </c>
      <c r="G1823" s="290"/>
      <c r="H1823" s="290"/>
      <c r="I1823" s="290"/>
      <c r="J1823" s="291" t="s">
        <v>1790</v>
      </c>
      <c r="K1823" s="292">
        <v>1</v>
      </c>
      <c r="L1823" s="293"/>
      <c r="M1823" s="293"/>
      <c r="N1823" s="294">
        <f>ROUND(L1823*K1823,2)</f>
        <v>0</v>
      </c>
      <c r="O1823" s="294"/>
      <c r="P1823" s="294"/>
      <c r="Q1823" s="294"/>
      <c r="R1823" s="114" t="s">
        <v>5</v>
      </c>
      <c r="S1823" s="192"/>
      <c r="U1823" s="295" t="s">
        <v>5</v>
      </c>
      <c r="V1823" s="300" t="s">
        <v>39</v>
      </c>
      <c r="W1823" s="301">
        <v>4.3999999999999997E-2</v>
      </c>
      <c r="X1823" s="301">
        <f>W1823*K1823</f>
        <v>4.3999999999999997E-2</v>
      </c>
      <c r="Y1823" s="301">
        <v>5.0000000000000002E-5</v>
      </c>
      <c r="Z1823" s="301">
        <f>Y1823*K1823</f>
        <v>5.0000000000000002E-5</v>
      </c>
      <c r="AA1823" s="301">
        <v>0</v>
      </c>
      <c r="AB1823" s="302">
        <f>AA1823*K1823</f>
        <v>0</v>
      </c>
      <c r="AS1823" s="172" t="s">
        <v>273</v>
      </c>
      <c r="AU1823" s="172" t="s">
        <v>173</v>
      </c>
      <c r="AV1823" s="172" t="s">
        <v>86</v>
      </c>
      <c r="AZ1823" s="172" t="s">
        <v>172</v>
      </c>
      <c r="BF1823" s="299">
        <f>IF(V1823="základní",N1823,0)</f>
        <v>0</v>
      </c>
      <c r="BG1823" s="299">
        <f>IF(V1823="snížená",N1823,0)</f>
        <v>0</v>
      </c>
      <c r="BH1823" s="299">
        <f>IF(V1823="zákl. přenesená",N1823,0)</f>
        <v>0</v>
      </c>
      <c r="BI1823" s="299">
        <f>IF(V1823="sníž. přenesená",N1823,0)</f>
        <v>0</v>
      </c>
      <c r="BJ1823" s="299">
        <f>IF(V1823="nulová",N1823,0)</f>
        <v>0</v>
      </c>
      <c r="BK1823" s="172" t="s">
        <v>81</v>
      </c>
      <c r="BL1823" s="299">
        <f>ROUND(L1823*K1823,2)</f>
        <v>0</v>
      </c>
      <c r="BM1823" s="172" t="s">
        <v>273</v>
      </c>
      <c r="BN1823" s="172" t="s">
        <v>1791</v>
      </c>
    </row>
    <row r="1824" spans="2:66" s="112" customFormat="1" ht="126" customHeight="1" x14ac:dyDescent="0.35">
      <c r="B1824" s="187"/>
      <c r="C1824" s="188"/>
      <c r="D1824" s="188"/>
      <c r="E1824" s="188"/>
      <c r="F1824" s="354" t="s">
        <v>1792</v>
      </c>
      <c r="G1824" s="355"/>
      <c r="H1824" s="355"/>
      <c r="I1824" s="355"/>
      <c r="J1824" s="188"/>
      <c r="K1824" s="188"/>
      <c r="L1824" s="188"/>
      <c r="M1824" s="188"/>
      <c r="N1824" s="188"/>
      <c r="O1824" s="188"/>
      <c r="P1824" s="188"/>
      <c r="Q1824" s="188"/>
      <c r="S1824" s="192"/>
      <c r="U1824" s="356"/>
      <c r="V1824" s="188"/>
      <c r="W1824" s="188"/>
      <c r="X1824" s="188"/>
      <c r="Y1824" s="188"/>
      <c r="Z1824" s="188"/>
      <c r="AA1824" s="188"/>
      <c r="AB1824" s="357"/>
      <c r="AU1824" s="172" t="s">
        <v>326</v>
      </c>
      <c r="AV1824" s="172" t="s">
        <v>86</v>
      </c>
    </row>
    <row r="1825" spans="2:66" s="115" customFormat="1" ht="22.6" customHeight="1" x14ac:dyDescent="0.35">
      <c r="B1825" s="303"/>
      <c r="C1825" s="304"/>
      <c r="D1825" s="304"/>
      <c r="E1825" s="305" t="s">
        <v>5</v>
      </c>
      <c r="F1825" s="313" t="s">
        <v>1779</v>
      </c>
      <c r="G1825" s="314"/>
      <c r="H1825" s="314"/>
      <c r="I1825" s="314"/>
      <c r="J1825" s="304"/>
      <c r="K1825" s="308" t="s">
        <v>5</v>
      </c>
      <c r="L1825" s="304"/>
      <c r="M1825" s="304"/>
      <c r="N1825" s="304"/>
      <c r="O1825" s="304"/>
      <c r="P1825" s="304"/>
      <c r="Q1825" s="304"/>
      <c r="S1825" s="309"/>
      <c r="U1825" s="310"/>
      <c r="V1825" s="304"/>
      <c r="W1825" s="304"/>
      <c r="X1825" s="304"/>
      <c r="Y1825" s="304"/>
      <c r="Z1825" s="304"/>
      <c r="AA1825" s="304"/>
      <c r="AB1825" s="311"/>
      <c r="AU1825" s="312" t="s">
        <v>180</v>
      </c>
      <c r="AV1825" s="312" t="s">
        <v>86</v>
      </c>
      <c r="AW1825" s="115" t="s">
        <v>81</v>
      </c>
      <c r="AX1825" s="115" t="s">
        <v>31</v>
      </c>
      <c r="AY1825" s="115" t="s">
        <v>74</v>
      </c>
      <c r="AZ1825" s="312" t="s">
        <v>172</v>
      </c>
    </row>
    <row r="1826" spans="2:66" s="116" customFormat="1" ht="22.6" customHeight="1" x14ac:dyDescent="0.35">
      <c r="B1826" s="315"/>
      <c r="C1826" s="316"/>
      <c r="D1826" s="316"/>
      <c r="E1826" s="317" t="s">
        <v>5</v>
      </c>
      <c r="F1826" s="318" t="s">
        <v>1793</v>
      </c>
      <c r="G1826" s="319"/>
      <c r="H1826" s="319"/>
      <c r="I1826" s="319"/>
      <c r="J1826" s="316"/>
      <c r="K1826" s="320">
        <v>1</v>
      </c>
      <c r="L1826" s="316"/>
      <c r="M1826" s="316"/>
      <c r="N1826" s="316"/>
      <c r="O1826" s="316"/>
      <c r="P1826" s="316"/>
      <c r="Q1826" s="316"/>
      <c r="S1826" s="321"/>
      <c r="U1826" s="322"/>
      <c r="V1826" s="316"/>
      <c r="W1826" s="316"/>
      <c r="X1826" s="316"/>
      <c r="Y1826" s="316"/>
      <c r="Z1826" s="316"/>
      <c r="AA1826" s="316"/>
      <c r="AB1826" s="323"/>
      <c r="AU1826" s="324" t="s">
        <v>180</v>
      </c>
      <c r="AV1826" s="324" t="s">
        <v>86</v>
      </c>
      <c r="AW1826" s="116" t="s">
        <v>86</v>
      </c>
      <c r="AX1826" s="116" t="s">
        <v>31</v>
      </c>
      <c r="AY1826" s="116" t="s">
        <v>81</v>
      </c>
      <c r="AZ1826" s="324" t="s">
        <v>172</v>
      </c>
    </row>
    <row r="1827" spans="2:66" s="112" customFormat="1" ht="22.6" customHeight="1" x14ac:dyDescent="0.35">
      <c r="B1827" s="187"/>
      <c r="C1827" s="288" t="s">
        <v>1794</v>
      </c>
      <c r="D1827" s="288" t="s">
        <v>173</v>
      </c>
      <c r="E1827" s="289" t="s">
        <v>1795</v>
      </c>
      <c r="F1827" s="290" t="s">
        <v>1796</v>
      </c>
      <c r="G1827" s="290"/>
      <c r="H1827" s="290"/>
      <c r="I1827" s="290"/>
      <c r="J1827" s="291" t="s">
        <v>1613</v>
      </c>
      <c r="K1827" s="292">
        <v>2</v>
      </c>
      <c r="L1827" s="293"/>
      <c r="M1827" s="293"/>
      <c r="N1827" s="294">
        <f>ROUND(L1827*K1827,2)</f>
        <v>0</v>
      </c>
      <c r="O1827" s="294"/>
      <c r="P1827" s="294"/>
      <c r="Q1827" s="294"/>
      <c r="R1827" s="114" t="s">
        <v>5</v>
      </c>
      <c r="S1827" s="192"/>
      <c r="U1827" s="295" t="s">
        <v>5</v>
      </c>
      <c r="V1827" s="300" t="s">
        <v>39</v>
      </c>
      <c r="W1827" s="301">
        <v>4.3999999999999997E-2</v>
      </c>
      <c r="X1827" s="301">
        <f>W1827*K1827</f>
        <v>8.7999999999999995E-2</v>
      </c>
      <c r="Y1827" s="301">
        <v>5.0000000000000002E-5</v>
      </c>
      <c r="Z1827" s="301">
        <f>Y1827*K1827</f>
        <v>1E-4</v>
      </c>
      <c r="AA1827" s="301">
        <v>0</v>
      </c>
      <c r="AB1827" s="302">
        <f>AA1827*K1827</f>
        <v>0</v>
      </c>
      <c r="AS1827" s="172" t="s">
        <v>273</v>
      </c>
      <c r="AU1827" s="172" t="s">
        <v>173</v>
      </c>
      <c r="AV1827" s="172" t="s">
        <v>86</v>
      </c>
      <c r="AZ1827" s="172" t="s">
        <v>172</v>
      </c>
      <c r="BF1827" s="299">
        <f>IF(V1827="základní",N1827,0)</f>
        <v>0</v>
      </c>
      <c r="BG1827" s="299">
        <f>IF(V1827="snížená",N1827,0)</f>
        <v>0</v>
      </c>
      <c r="BH1827" s="299">
        <f>IF(V1827="zákl. přenesená",N1827,0)</f>
        <v>0</v>
      </c>
      <c r="BI1827" s="299">
        <f>IF(V1827="sníž. přenesená",N1827,0)</f>
        <v>0</v>
      </c>
      <c r="BJ1827" s="299">
        <f>IF(V1827="nulová",N1827,0)</f>
        <v>0</v>
      </c>
      <c r="BK1827" s="172" t="s">
        <v>81</v>
      </c>
      <c r="BL1827" s="299">
        <f>ROUND(L1827*K1827,2)</f>
        <v>0</v>
      </c>
      <c r="BM1827" s="172" t="s">
        <v>273</v>
      </c>
      <c r="BN1827" s="172" t="s">
        <v>1797</v>
      </c>
    </row>
    <row r="1828" spans="2:66" s="112" customFormat="1" ht="54" customHeight="1" x14ac:dyDescent="0.35">
      <c r="B1828" s="187"/>
      <c r="C1828" s="188"/>
      <c r="D1828" s="188"/>
      <c r="E1828" s="188"/>
      <c r="F1828" s="354" t="s">
        <v>1798</v>
      </c>
      <c r="G1828" s="355"/>
      <c r="H1828" s="355"/>
      <c r="I1828" s="355"/>
      <c r="J1828" s="188"/>
      <c r="K1828" s="188"/>
      <c r="L1828" s="188"/>
      <c r="M1828" s="188"/>
      <c r="N1828" s="188"/>
      <c r="O1828" s="188"/>
      <c r="P1828" s="188"/>
      <c r="Q1828" s="188"/>
      <c r="S1828" s="192"/>
      <c r="U1828" s="356"/>
      <c r="V1828" s="188"/>
      <c r="W1828" s="188"/>
      <c r="X1828" s="188"/>
      <c r="Y1828" s="188"/>
      <c r="Z1828" s="188"/>
      <c r="AA1828" s="188"/>
      <c r="AB1828" s="357"/>
      <c r="AU1828" s="172" t="s">
        <v>326</v>
      </c>
      <c r="AV1828" s="172" t="s">
        <v>86</v>
      </c>
    </row>
    <row r="1829" spans="2:66" s="115" customFormat="1" ht="22.6" customHeight="1" x14ac:dyDescent="0.35">
      <c r="B1829" s="303"/>
      <c r="C1829" s="304"/>
      <c r="D1829" s="304"/>
      <c r="E1829" s="305" t="s">
        <v>5</v>
      </c>
      <c r="F1829" s="313" t="s">
        <v>1779</v>
      </c>
      <c r="G1829" s="314"/>
      <c r="H1829" s="314"/>
      <c r="I1829" s="314"/>
      <c r="J1829" s="304"/>
      <c r="K1829" s="308" t="s">
        <v>5</v>
      </c>
      <c r="L1829" s="304"/>
      <c r="M1829" s="304"/>
      <c r="N1829" s="304"/>
      <c r="O1829" s="304"/>
      <c r="P1829" s="304"/>
      <c r="Q1829" s="304"/>
      <c r="S1829" s="309"/>
      <c r="U1829" s="310"/>
      <c r="V1829" s="304"/>
      <c r="W1829" s="304"/>
      <c r="X1829" s="304"/>
      <c r="Y1829" s="304"/>
      <c r="Z1829" s="304"/>
      <c r="AA1829" s="304"/>
      <c r="AB1829" s="311"/>
      <c r="AU1829" s="312" t="s">
        <v>180</v>
      </c>
      <c r="AV1829" s="312" t="s">
        <v>86</v>
      </c>
      <c r="AW1829" s="115" t="s">
        <v>81</v>
      </c>
      <c r="AX1829" s="115" t="s">
        <v>31</v>
      </c>
      <c r="AY1829" s="115" t="s">
        <v>74</v>
      </c>
      <c r="AZ1829" s="312" t="s">
        <v>172</v>
      </c>
    </row>
    <row r="1830" spans="2:66" s="116" customFormat="1" ht="22.6" customHeight="1" x14ac:dyDescent="0.35">
      <c r="B1830" s="315"/>
      <c r="C1830" s="316"/>
      <c r="D1830" s="316"/>
      <c r="E1830" s="317" t="s">
        <v>5</v>
      </c>
      <c r="F1830" s="318" t="s">
        <v>1799</v>
      </c>
      <c r="G1830" s="319"/>
      <c r="H1830" s="319"/>
      <c r="I1830" s="319"/>
      <c r="J1830" s="316"/>
      <c r="K1830" s="320">
        <v>2</v>
      </c>
      <c r="L1830" s="316"/>
      <c r="M1830" s="316"/>
      <c r="N1830" s="316"/>
      <c r="O1830" s="316"/>
      <c r="P1830" s="316"/>
      <c r="Q1830" s="316"/>
      <c r="S1830" s="321"/>
      <c r="U1830" s="322"/>
      <c r="V1830" s="316"/>
      <c r="W1830" s="316"/>
      <c r="X1830" s="316"/>
      <c r="Y1830" s="316"/>
      <c r="Z1830" s="316"/>
      <c r="AA1830" s="316"/>
      <c r="AB1830" s="323"/>
      <c r="AU1830" s="324" t="s">
        <v>180</v>
      </c>
      <c r="AV1830" s="324" t="s">
        <v>86</v>
      </c>
      <c r="AW1830" s="116" t="s">
        <v>86</v>
      </c>
      <c r="AX1830" s="116" t="s">
        <v>31</v>
      </c>
      <c r="AY1830" s="116" t="s">
        <v>81</v>
      </c>
      <c r="AZ1830" s="324" t="s">
        <v>172</v>
      </c>
    </row>
    <row r="1831" spans="2:66" s="112" customFormat="1" ht="31.6" customHeight="1" x14ac:dyDescent="0.35">
      <c r="B1831" s="187"/>
      <c r="C1831" s="288" t="s">
        <v>1800</v>
      </c>
      <c r="D1831" s="288" t="s">
        <v>173</v>
      </c>
      <c r="E1831" s="289" t="s">
        <v>1801</v>
      </c>
      <c r="F1831" s="290" t="s">
        <v>1802</v>
      </c>
      <c r="G1831" s="290"/>
      <c r="H1831" s="290"/>
      <c r="I1831" s="290"/>
      <c r="J1831" s="291" t="s">
        <v>1613</v>
      </c>
      <c r="K1831" s="292">
        <v>1</v>
      </c>
      <c r="L1831" s="293"/>
      <c r="M1831" s="293"/>
      <c r="N1831" s="294">
        <f>ROUND(L1831*K1831,2)</f>
        <v>0</v>
      </c>
      <c r="O1831" s="294"/>
      <c r="P1831" s="294"/>
      <c r="Q1831" s="294"/>
      <c r="R1831" s="114" t="s">
        <v>5</v>
      </c>
      <c r="S1831" s="192"/>
      <c r="U1831" s="295" t="s">
        <v>5</v>
      </c>
      <c r="V1831" s="300" t="s">
        <v>39</v>
      </c>
      <c r="W1831" s="301">
        <v>4.3999999999999997E-2</v>
      </c>
      <c r="X1831" s="301">
        <f>W1831*K1831</f>
        <v>4.3999999999999997E-2</v>
      </c>
      <c r="Y1831" s="301">
        <v>5.0000000000000002E-5</v>
      </c>
      <c r="Z1831" s="301">
        <f>Y1831*K1831</f>
        <v>5.0000000000000002E-5</v>
      </c>
      <c r="AA1831" s="301">
        <v>0</v>
      </c>
      <c r="AB1831" s="302">
        <f>AA1831*K1831</f>
        <v>0</v>
      </c>
      <c r="AS1831" s="172" t="s">
        <v>273</v>
      </c>
      <c r="AU1831" s="172" t="s">
        <v>173</v>
      </c>
      <c r="AV1831" s="172" t="s">
        <v>86</v>
      </c>
      <c r="AZ1831" s="172" t="s">
        <v>172</v>
      </c>
      <c r="BF1831" s="299">
        <f>IF(V1831="základní",N1831,0)</f>
        <v>0</v>
      </c>
      <c r="BG1831" s="299">
        <f>IF(V1831="snížená",N1831,0)</f>
        <v>0</v>
      </c>
      <c r="BH1831" s="299">
        <f>IF(V1831="zákl. přenesená",N1831,0)</f>
        <v>0</v>
      </c>
      <c r="BI1831" s="299">
        <f>IF(V1831="sníž. přenesená",N1831,0)</f>
        <v>0</v>
      </c>
      <c r="BJ1831" s="299">
        <f>IF(V1831="nulová",N1831,0)</f>
        <v>0</v>
      </c>
      <c r="BK1831" s="172" t="s">
        <v>81</v>
      </c>
      <c r="BL1831" s="299">
        <f>ROUND(L1831*K1831,2)</f>
        <v>0</v>
      </c>
      <c r="BM1831" s="172" t="s">
        <v>273</v>
      </c>
      <c r="BN1831" s="172" t="s">
        <v>1803</v>
      </c>
    </row>
    <row r="1832" spans="2:66" s="112" customFormat="1" ht="90" customHeight="1" x14ac:dyDescent="0.35">
      <c r="B1832" s="187"/>
      <c r="C1832" s="188"/>
      <c r="D1832" s="188"/>
      <c r="E1832" s="188"/>
      <c r="F1832" s="354" t="s">
        <v>1804</v>
      </c>
      <c r="G1832" s="355"/>
      <c r="H1832" s="355"/>
      <c r="I1832" s="355"/>
      <c r="J1832" s="188"/>
      <c r="K1832" s="188"/>
      <c r="L1832" s="188"/>
      <c r="M1832" s="188"/>
      <c r="N1832" s="188"/>
      <c r="O1832" s="188"/>
      <c r="P1832" s="188"/>
      <c r="Q1832" s="188"/>
      <c r="S1832" s="192"/>
      <c r="U1832" s="356"/>
      <c r="V1832" s="188"/>
      <c r="W1832" s="188"/>
      <c r="X1832" s="188"/>
      <c r="Y1832" s="188"/>
      <c r="Z1832" s="188"/>
      <c r="AA1832" s="188"/>
      <c r="AB1832" s="357"/>
      <c r="AU1832" s="172" t="s">
        <v>326</v>
      </c>
      <c r="AV1832" s="172" t="s">
        <v>86</v>
      </c>
    </row>
    <row r="1833" spans="2:66" s="115" customFormat="1" ht="22.6" customHeight="1" x14ac:dyDescent="0.35">
      <c r="B1833" s="303"/>
      <c r="C1833" s="304"/>
      <c r="D1833" s="304"/>
      <c r="E1833" s="305" t="s">
        <v>5</v>
      </c>
      <c r="F1833" s="313" t="s">
        <v>1779</v>
      </c>
      <c r="G1833" s="314"/>
      <c r="H1833" s="314"/>
      <c r="I1833" s="314"/>
      <c r="J1833" s="304"/>
      <c r="K1833" s="308" t="s">
        <v>5</v>
      </c>
      <c r="L1833" s="304"/>
      <c r="M1833" s="304"/>
      <c r="N1833" s="304"/>
      <c r="O1833" s="304"/>
      <c r="P1833" s="304"/>
      <c r="Q1833" s="304"/>
      <c r="S1833" s="309"/>
      <c r="U1833" s="310"/>
      <c r="V1833" s="304"/>
      <c r="W1833" s="304"/>
      <c r="X1833" s="304"/>
      <c r="Y1833" s="304"/>
      <c r="Z1833" s="304"/>
      <c r="AA1833" s="304"/>
      <c r="AB1833" s="311"/>
      <c r="AU1833" s="312" t="s">
        <v>180</v>
      </c>
      <c r="AV1833" s="312" t="s">
        <v>86</v>
      </c>
      <c r="AW1833" s="115" t="s">
        <v>81</v>
      </c>
      <c r="AX1833" s="115" t="s">
        <v>31</v>
      </c>
      <c r="AY1833" s="115" t="s">
        <v>74</v>
      </c>
      <c r="AZ1833" s="312" t="s">
        <v>172</v>
      </c>
    </row>
    <row r="1834" spans="2:66" s="116" customFormat="1" ht="22.6" customHeight="1" x14ac:dyDescent="0.35">
      <c r="B1834" s="315"/>
      <c r="C1834" s="316"/>
      <c r="D1834" s="316"/>
      <c r="E1834" s="317" t="s">
        <v>5</v>
      </c>
      <c r="F1834" s="318" t="s">
        <v>1793</v>
      </c>
      <c r="G1834" s="319"/>
      <c r="H1834" s="319"/>
      <c r="I1834" s="319"/>
      <c r="J1834" s="316"/>
      <c r="K1834" s="320">
        <v>1</v>
      </c>
      <c r="L1834" s="316"/>
      <c r="M1834" s="316"/>
      <c r="N1834" s="316"/>
      <c r="O1834" s="316"/>
      <c r="P1834" s="316"/>
      <c r="Q1834" s="316"/>
      <c r="S1834" s="321"/>
      <c r="U1834" s="322"/>
      <c r="V1834" s="316"/>
      <c r="W1834" s="316"/>
      <c r="X1834" s="316"/>
      <c r="Y1834" s="316"/>
      <c r="Z1834" s="316"/>
      <c r="AA1834" s="316"/>
      <c r="AB1834" s="323"/>
      <c r="AU1834" s="324" t="s">
        <v>180</v>
      </c>
      <c r="AV1834" s="324" t="s">
        <v>86</v>
      </c>
      <c r="AW1834" s="116" t="s">
        <v>86</v>
      </c>
      <c r="AX1834" s="116" t="s">
        <v>31</v>
      </c>
      <c r="AY1834" s="116" t="s">
        <v>81</v>
      </c>
      <c r="AZ1834" s="324" t="s">
        <v>172</v>
      </c>
    </row>
    <row r="1835" spans="2:66" s="112" customFormat="1" ht="31.6" customHeight="1" x14ac:dyDescent="0.35">
      <c r="B1835" s="187"/>
      <c r="C1835" s="288" t="s">
        <v>1805</v>
      </c>
      <c r="D1835" s="288" t="s">
        <v>173</v>
      </c>
      <c r="E1835" s="289" t="s">
        <v>1806</v>
      </c>
      <c r="F1835" s="290" t="s">
        <v>1807</v>
      </c>
      <c r="G1835" s="290"/>
      <c r="H1835" s="290"/>
      <c r="I1835" s="290"/>
      <c r="J1835" s="291" t="s">
        <v>1613</v>
      </c>
      <c r="K1835" s="292">
        <v>1</v>
      </c>
      <c r="L1835" s="293"/>
      <c r="M1835" s="293"/>
      <c r="N1835" s="294">
        <f>ROUND(L1835*K1835,2)</f>
        <v>0</v>
      </c>
      <c r="O1835" s="294"/>
      <c r="P1835" s="294"/>
      <c r="Q1835" s="294"/>
      <c r="R1835" s="114" t="s">
        <v>5</v>
      </c>
      <c r="S1835" s="192"/>
      <c r="U1835" s="295" t="s">
        <v>5</v>
      </c>
      <c r="V1835" s="300" t="s">
        <v>39</v>
      </c>
      <c r="W1835" s="301">
        <v>4.3999999999999997E-2</v>
      </c>
      <c r="X1835" s="301">
        <f>W1835*K1835</f>
        <v>4.3999999999999997E-2</v>
      </c>
      <c r="Y1835" s="301">
        <v>5.0000000000000002E-5</v>
      </c>
      <c r="Z1835" s="301">
        <f>Y1835*K1835</f>
        <v>5.0000000000000002E-5</v>
      </c>
      <c r="AA1835" s="301">
        <v>0</v>
      </c>
      <c r="AB1835" s="302">
        <f>AA1835*K1835</f>
        <v>0</v>
      </c>
      <c r="AS1835" s="172" t="s">
        <v>273</v>
      </c>
      <c r="AU1835" s="172" t="s">
        <v>173</v>
      </c>
      <c r="AV1835" s="172" t="s">
        <v>86</v>
      </c>
      <c r="AZ1835" s="172" t="s">
        <v>172</v>
      </c>
      <c r="BF1835" s="299">
        <f>IF(V1835="základní",N1835,0)</f>
        <v>0</v>
      </c>
      <c r="BG1835" s="299">
        <f>IF(V1835="snížená",N1835,0)</f>
        <v>0</v>
      </c>
      <c r="BH1835" s="299">
        <f>IF(V1835="zákl. přenesená",N1835,0)</f>
        <v>0</v>
      </c>
      <c r="BI1835" s="299">
        <f>IF(V1835="sníž. přenesená",N1835,0)</f>
        <v>0</v>
      </c>
      <c r="BJ1835" s="299">
        <f>IF(V1835="nulová",N1835,0)</f>
        <v>0</v>
      </c>
      <c r="BK1835" s="172" t="s">
        <v>81</v>
      </c>
      <c r="BL1835" s="299">
        <f>ROUND(L1835*K1835,2)</f>
        <v>0</v>
      </c>
      <c r="BM1835" s="172" t="s">
        <v>273</v>
      </c>
      <c r="BN1835" s="172" t="s">
        <v>1808</v>
      </c>
    </row>
    <row r="1836" spans="2:66" s="112" customFormat="1" ht="90" customHeight="1" x14ac:dyDescent="0.35">
      <c r="B1836" s="187"/>
      <c r="C1836" s="188"/>
      <c r="D1836" s="188"/>
      <c r="E1836" s="188"/>
      <c r="F1836" s="354" t="s">
        <v>1804</v>
      </c>
      <c r="G1836" s="355"/>
      <c r="H1836" s="355"/>
      <c r="I1836" s="355"/>
      <c r="J1836" s="188"/>
      <c r="K1836" s="188"/>
      <c r="L1836" s="188"/>
      <c r="M1836" s="188"/>
      <c r="N1836" s="188"/>
      <c r="O1836" s="188"/>
      <c r="P1836" s="188"/>
      <c r="Q1836" s="188"/>
      <c r="S1836" s="192"/>
      <c r="U1836" s="356"/>
      <c r="V1836" s="188"/>
      <c r="W1836" s="188"/>
      <c r="X1836" s="188"/>
      <c r="Y1836" s="188"/>
      <c r="Z1836" s="188"/>
      <c r="AA1836" s="188"/>
      <c r="AB1836" s="357"/>
      <c r="AU1836" s="172" t="s">
        <v>326</v>
      </c>
      <c r="AV1836" s="172" t="s">
        <v>86</v>
      </c>
    </row>
    <row r="1837" spans="2:66" s="115" customFormat="1" ht="22.6" customHeight="1" x14ac:dyDescent="0.35">
      <c r="B1837" s="303"/>
      <c r="C1837" s="304"/>
      <c r="D1837" s="304"/>
      <c r="E1837" s="305" t="s">
        <v>5</v>
      </c>
      <c r="F1837" s="313" t="s">
        <v>1779</v>
      </c>
      <c r="G1837" s="314"/>
      <c r="H1837" s="314"/>
      <c r="I1837" s="314"/>
      <c r="J1837" s="304"/>
      <c r="K1837" s="308" t="s">
        <v>5</v>
      </c>
      <c r="L1837" s="304"/>
      <c r="M1837" s="304"/>
      <c r="N1837" s="304"/>
      <c r="O1837" s="304"/>
      <c r="P1837" s="304"/>
      <c r="Q1837" s="304"/>
      <c r="S1837" s="309"/>
      <c r="U1837" s="310"/>
      <c r="V1837" s="304"/>
      <c r="W1837" s="304"/>
      <c r="X1837" s="304"/>
      <c r="Y1837" s="304"/>
      <c r="Z1837" s="304"/>
      <c r="AA1837" s="304"/>
      <c r="AB1837" s="311"/>
      <c r="AU1837" s="312" t="s">
        <v>180</v>
      </c>
      <c r="AV1837" s="312" t="s">
        <v>86</v>
      </c>
      <c r="AW1837" s="115" t="s">
        <v>81</v>
      </c>
      <c r="AX1837" s="115" t="s">
        <v>31</v>
      </c>
      <c r="AY1837" s="115" t="s">
        <v>74</v>
      </c>
      <c r="AZ1837" s="312" t="s">
        <v>172</v>
      </c>
    </row>
    <row r="1838" spans="2:66" s="116" customFormat="1" ht="22.6" customHeight="1" x14ac:dyDescent="0.35">
      <c r="B1838" s="315"/>
      <c r="C1838" s="316"/>
      <c r="D1838" s="316"/>
      <c r="E1838" s="317" t="s">
        <v>5</v>
      </c>
      <c r="F1838" s="318" t="s">
        <v>1793</v>
      </c>
      <c r="G1838" s="319"/>
      <c r="H1838" s="319"/>
      <c r="I1838" s="319"/>
      <c r="J1838" s="316"/>
      <c r="K1838" s="320">
        <v>1</v>
      </c>
      <c r="L1838" s="316"/>
      <c r="M1838" s="316"/>
      <c r="N1838" s="316"/>
      <c r="O1838" s="316"/>
      <c r="P1838" s="316"/>
      <c r="Q1838" s="316"/>
      <c r="S1838" s="321"/>
      <c r="U1838" s="322"/>
      <c r="V1838" s="316"/>
      <c r="W1838" s="316"/>
      <c r="X1838" s="316"/>
      <c r="Y1838" s="316"/>
      <c r="Z1838" s="316"/>
      <c r="AA1838" s="316"/>
      <c r="AB1838" s="323"/>
      <c r="AU1838" s="324" t="s">
        <v>180</v>
      </c>
      <c r="AV1838" s="324" t="s">
        <v>86</v>
      </c>
      <c r="AW1838" s="116" t="s">
        <v>86</v>
      </c>
      <c r="AX1838" s="116" t="s">
        <v>31</v>
      </c>
      <c r="AY1838" s="116" t="s">
        <v>81</v>
      </c>
      <c r="AZ1838" s="324" t="s">
        <v>172</v>
      </c>
    </row>
    <row r="1839" spans="2:66" s="112" customFormat="1" ht="22.6" customHeight="1" x14ac:dyDescent="0.35">
      <c r="B1839" s="187"/>
      <c r="C1839" s="288" t="s">
        <v>1809</v>
      </c>
      <c r="D1839" s="288" t="s">
        <v>173</v>
      </c>
      <c r="E1839" s="289" t="s">
        <v>1810</v>
      </c>
      <c r="F1839" s="290" t="s">
        <v>1811</v>
      </c>
      <c r="G1839" s="290"/>
      <c r="H1839" s="290"/>
      <c r="I1839" s="290"/>
      <c r="J1839" s="291" t="s">
        <v>1613</v>
      </c>
      <c r="K1839" s="292">
        <v>1</v>
      </c>
      <c r="L1839" s="293"/>
      <c r="M1839" s="293"/>
      <c r="N1839" s="294">
        <f>ROUND(L1839*K1839,2)</f>
        <v>0</v>
      </c>
      <c r="O1839" s="294"/>
      <c r="P1839" s="294"/>
      <c r="Q1839" s="294"/>
      <c r="R1839" s="114" t="s">
        <v>5</v>
      </c>
      <c r="S1839" s="192"/>
      <c r="U1839" s="295" t="s">
        <v>5</v>
      </c>
      <c r="V1839" s="300" t="s">
        <v>39</v>
      </c>
      <c r="W1839" s="301">
        <v>4.3999999999999997E-2</v>
      </c>
      <c r="X1839" s="301">
        <f>W1839*K1839</f>
        <v>4.3999999999999997E-2</v>
      </c>
      <c r="Y1839" s="301">
        <v>5.0000000000000002E-5</v>
      </c>
      <c r="Z1839" s="301">
        <f>Y1839*K1839</f>
        <v>5.0000000000000002E-5</v>
      </c>
      <c r="AA1839" s="301">
        <v>0</v>
      </c>
      <c r="AB1839" s="302">
        <f>AA1839*K1839</f>
        <v>0</v>
      </c>
      <c r="AS1839" s="172" t="s">
        <v>273</v>
      </c>
      <c r="AU1839" s="172" t="s">
        <v>173</v>
      </c>
      <c r="AV1839" s="172" t="s">
        <v>86</v>
      </c>
      <c r="AZ1839" s="172" t="s">
        <v>172</v>
      </c>
      <c r="BF1839" s="299">
        <f>IF(V1839="základní",N1839,0)</f>
        <v>0</v>
      </c>
      <c r="BG1839" s="299">
        <f>IF(V1839="snížená",N1839,0)</f>
        <v>0</v>
      </c>
      <c r="BH1839" s="299">
        <f>IF(V1839="zákl. přenesená",N1839,0)</f>
        <v>0</v>
      </c>
      <c r="BI1839" s="299">
        <f>IF(V1839="sníž. přenesená",N1839,0)</f>
        <v>0</v>
      </c>
      <c r="BJ1839" s="299">
        <f>IF(V1839="nulová",N1839,0)</f>
        <v>0</v>
      </c>
      <c r="BK1839" s="172" t="s">
        <v>81</v>
      </c>
      <c r="BL1839" s="299">
        <f>ROUND(L1839*K1839,2)</f>
        <v>0</v>
      </c>
      <c r="BM1839" s="172" t="s">
        <v>273</v>
      </c>
      <c r="BN1839" s="172" t="s">
        <v>1812</v>
      </c>
    </row>
    <row r="1840" spans="2:66" s="112" customFormat="1" ht="198" customHeight="1" x14ac:dyDescent="0.35">
      <c r="B1840" s="187"/>
      <c r="C1840" s="188"/>
      <c r="D1840" s="188"/>
      <c r="E1840" s="188"/>
      <c r="F1840" s="354" t="s">
        <v>1813</v>
      </c>
      <c r="G1840" s="355"/>
      <c r="H1840" s="355"/>
      <c r="I1840" s="355"/>
      <c r="J1840" s="188"/>
      <c r="K1840" s="188"/>
      <c r="L1840" s="188"/>
      <c r="M1840" s="188"/>
      <c r="N1840" s="188"/>
      <c r="O1840" s="188"/>
      <c r="P1840" s="188"/>
      <c r="Q1840" s="188"/>
      <c r="S1840" s="192"/>
      <c r="U1840" s="356"/>
      <c r="V1840" s="188"/>
      <c r="W1840" s="188"/>
      <c r="X1840" s="188"/>
      <c r="Y1840" s="188"/>
      <c r="Z1840" s="188"/>
      <c r="AA1840" s="188"/>
      <c r="AB1840" s="357"/>
      <c r="AU1840" s="172" t="s">
        <v>326</v>
      </c>
      <c r="AV1840" s="172" t="s">
        <v>86</v>
      </c>
    </row>
    <row r="1841" spans="2:66" s="115" customFormat="1" ht="22.6" customHeight="1" x14ac:dyDescent="0.35">
      <c r="B1841" s="303"/>
      <c r="C1841" s="304"/>
      <c r="D1841" s="304"/>
      <c r="E1841" s="305" t="s">
        <v>5</v>
      </c>
      <c r="F1841" s="313" t="s">
        <v>1779</v>
      </c>
      <c r="G1841" s="314"/>
      <c r="H1841" s="314"/>
      <c r="I1841" s="314"/>
      <c r="J1841" s="304"/>
      <c r="K1841" s="308" t="s">
        <v>5</v>
      </c>
      <c r="L1841" s="304"/>
      <c r="M1841" s="304"/>
      <c r="N1841" s="304"/>
      <c r="O1841" s="304"/>
      <c r="P1841" s="304"/>
      <c r="Q1841" s="304"/>
      <c r="S1841" s="309"/>
      <c r="U1841" s="310"/>
      <c r="V1841" s="304"/>
      <c r="W1841" s="304"/>
      <c r="X1841" s="304"/>
      <c r="Y1841" s="304"/>
      <c r="Z1841" s="304"/>
      <c r="AA1841" s="304"/>
      <c r="AB1841" s="311"/>
      <c r="AU1841" s="312" t="s">
        <v>180</v>
      </c>
      <c r="AV1841" s="312" t="s">
        <v>86</v>
      </c>
      <c r="AW1841" s="115" t="s">
        <v>81</v>
      </c>
      <c r="AX1841" s="115" t="s">
        <v>31</v>
      </c>
      <c r="AY1841" s="115" t="s">
        <v>74</v>
      </c>
      <c r="AZ1841" s="312" t="s">
        <v>172</v>
      </c>
    </row>
    <row r="1842" spans="2:66" s="116" customFormat="1" ht="22.6" customHeight="1" x14ac:dyDescent="0.35">
      <c r="B1842" s="315"/>
      <c r="C1842" s="316"/>
      <c r="D1842" s="316"/>
      <c r="E1842" s="317" t="s">
        <v>5</v>
      </c>
      <c r="F1842" s="318" t="s">
        <v>1793</v>
      </c>
      <c r="G1842" s="319"/>
      <c r="H1842" s="319"/>
      <c r="I1842" s="319"/>
      <c r="J1842" s="316"/>
      <c r="K1842" s="320">
        <v>1</v>
      </c>
      <c r="L1842" s="316"/>
      <c r="M1842" s="316"/>
      <c r="N1842" s="316"/>
      <c r="O1842" s="316"/>
      <c r="P1842" s="316"/>
      <c r="Q1842" s="316"/>
      <c r="S1842" s="321"/>
      <c r="U1842" s="322"/>
      <c r="V1842" s="316"/>
      <c r="W1842" s="316"/>
      <c r="X1842" s="316"/>
      <c r="Y1842" s="316"/>
      <c r="Z1842" s="316"/>
      <c r="AA1842" s="316"/>
      <c r="AB1842" s="323"/>
      <c r="AU1842" s="324" t="s">
        <v>180</v>
      </c>
      <c r="AV1842" s="324" t="s">
        <v>86</v>
      </c>
      <c r="AW1842" s="116" t="s">
        <v>86</v>
      </c>
      <c r="AX1842" s="116" t="s">
        <v>31</v>
      </c>
      <c r="AY1842" s="116" t="s">
        <v>81</v>
      </c>
      <c r="AZ1842" s="324" t="s">
        <v>172</v>
      </c>
    </row>
    <row r="1843" spans="2:66" s="112" customFormat="1" ht="22.6" customHeight="1" x14ac:dyDescent="0.35">
      <c r="B1843" s="187"/>
      <c r="C1843" s="288" t="s">
        <v>1814</v>
      </c>
      <c r="D1843" s="288" t="s">
        <v>173</v>
      </c>
      <c r="E1843" s="289" t="s">
        <v>1815</v>
      </c>
      <c r="F1843" s="290" t="s">
        <v>1816</v>
      </c>
      <c r="G1843" s="290"/>
      <c r="H1843" s="290"/>
      <c r="I1843" s="290"/>
      <c r="J1843" s="291" t="s">
        <v>1613</v>
      </c>
      <c r="K1843" s="292">
        <v>8</v>
      </c>
      <c r="L1843" s="293"/>
      <c r="M1843" s="293"/>
      <c r="N1843" s="294">
        <f>ROUND(L1843*K1843,2)</f>
        <v>0</v>
      </c>
      <c r="O1843" s="294"/>
      <c r="P1843" s="294"/>
      <c r="Q1843" s="294"/>
      <c r="R1843" s="114" t="s">
        <v>5</v>
      </c>
      <c r="S1843" s="192"/>
      <c r="U1843" s="295" t="s">
        <v>5</v>
      </c>
      <c r="V1843" s="300" t="s">
        <v>39</v>
      </c>
      <c r="W1843" s="301">
        <v>4.3999999999999997E-2</v>
      </c>
      <c r="X1843" s="301">
        <f>W1843*K1843</f>
        <v>0.35199999999999998</v>
      </c>
      <c r="Y1843" s="301">
        <v>5.0000000000000002E-5</v>
      </c>
      <c r="Z1843" s="301">
        <f>Y1843*K1843</f>
        <v>4.0000000000000002E-4</v>
      </c>
      <c r="AA1843" s="301">
        <v>0</v>
      </c>
      <c r="AB1843" s="302">
        <f>AA1843*K1843</f>
        <v>0</v>
      </c>
      <c r="AS1843" s="172" t="s">
        <v>273</v>
      </c>
      <c r="AU1843" s="172" t="s">
        <v>173</v>
      </c>
      <c r="AV1843" s="172" t="s">
        <v>86</v>
      </c>
      <c r="AZ1843" s="172" t="s">
        <v>172</v>
      </c>
      <c r="BF1843" s="299">
        <f>IF(V1843="základní",N1843,0)</f>
        <v>0</v>
      </c>
      <c r="BG1843" s="299">
        <f>IF(V1843="snížená",N1843,0)</f>
        <v>0</v>
      </c>
      <c r="BH1843" s="299">
        <f>IF(V1843="zákl. přenesená",N1843,0)</f>
        <v>0</v>
      </c>
      <c r="BI1843" s="299">
        <f>IF(V1843="sníž. přenesená",N1843,0)</f>
        <v>0</v>
      </c>
      <c r="BJ1843" s="299">
        <f>IF(V1843="nulová",N1843,0)</f>
        <v>0</v>
      </c>
      <c r="BK1843" s="172" t="s">
        <v>81</v>
      </c>
      <c r="BL1843" s="299">
        <f>ROUND(L1843*K1843,2)</f>
        <v>0</v>
      </c>
      <c r="BM1843" s="172" t="s">
        <v>273</v>
      </c>
      <c r="BN1843" s="172" t="s">
        <v>1817</v>
      </c>
    </row>
    <row r="1844" spans="2:66" s="112" customFormat="1" ht="42.05" customHeight="1" x14ac:dyDescent="0.35">
      <c r="B1844" s="187"/>
      <c r="C1844" s="188"/>
      <c r="D1844" s="188"/>
      <c r="E1844" s="188"/>
      <c r="F1844" s="354" t="s">
        <v>1818</v>
      </c>
      <c r="G1844" s="355"/>
      <c r="H1844" s="355"/>
      <c r="I1844" s="355"/>
      <c r="J1844" s="188"/>
      <c r="K1844" s="188"/>
      <c r="L1844" s="188"/>
      <c r="M1844" s="188"/>
      <c r="N1844" s="188"/>
      <c r="O1844" s="188"/>
      <c r="P1844" s="188"/>
      <c r="Q1844" s="188"/>
      <c r="S1844" s="192"/>
      <c r="U1844" s="356"/>
      <c r="V1844" s="188"/>
      <c r="W1844" s="188"/>
      <c r="X1844" s="188"/>
      <c r="Y1844" s="188"/>
      <c r="Z1844" s="188"/>
      <c r="AA1844" s="188"/>
      <c r="AB1844" s="357"/>
      <c r="AU1844" s="172" t="s">
        <v>326</v>
      </c>
      <c r="AV1844" s="172" t="s">
        <v>86</v>
      </c>
    </row>
    <row r="1845" spans="2:66" s="115" customFormat="1" ht="22.6" customHeight="1" x14ac:dyDescent="0.35">
      <c r="B1845" s="303"/>
      <c r="C1845" s="304"/>
      <c r="D1845" s="304"/>
      <c r="E1845" s="305" t="s">
        <v>5</v>
      </c>
      <c r="F1845" s="313" t="s">
        <v>1779</v>
      </c>
      <c r="G1845" s="314"/>
      <c r="H1845" s="314"/>
      <c r="I1845" s="314"/>
      <c r="J1845" s="304"/>
      <c r="K1845" s="308" t="s">
        <v>5</v>
      </c>
      <c r="L1845" s="304"/>
      <c r="M1845" s="304"/>
      <c r="N1845" s="304"/>
      <c r="O1845" s="304"/>
      <c r="P1845" s="304"/>
      <c r="Q1845" s="304"/>
      <c r="S1845" s="309"/>
      <c r="U1845" s="310"/>
      <c r="V1845" s="304"/>
      <c r="W1845" s="304"/>
      <c r="X1845" s="304"/>
      <c r="Y1845" s="304"/>
      <c r="Z1845" s="304"/>
      <c r="AA1845" s="304"/>
      <c r="AB1845" s="311"/>
      <c r="AU1845" s="312" t="s">
        <v>180</v>
      </c>
      <c r="AV1845" s="312" t="s">
        <v>86</v>
      </c>
      <c r="AW1845" s="115" t="s">
        <v>81</v>
      </c>
      <c r="AX1845" s="115" t="s">
        <v>31</v>
      </c>
      <c r="AY1845" s="115" t="s">
        <v>74</v>
      </c>
      <c r="AZ1845" s="312" t="s">
        <v>172</v>
      </c>
    </row>
    <row r="1846" spans="2:66" s="116" customFormat="1" ht="22.6" customHeight="1" x14ac:dyDescent="0.35">
      <c r="B1846" s="315"/>
      <c r="C1846" s="316"/>
      <c r="D1846" s="316"/>
      <c r="E1846" s="317" t="s">
        <v>5</v>
      </c>
      <c r="F1846" s="318" t="s">
        <v>1819</v>
      </c>
      <c r="G1846" s="319"/>
      <c r="H1846" s="319"/>
      <c r="I1846" s="319"/>
      <c r="J1846" s="316"/>
      <c r="K1846" s="320">
        <v>8</v>
      </c>
      <c r="L1846" s="316"/>
      <c r="M1846" s="316"/>
      <c r="N1846" s="316"/>
      <c r="O1846" s="316"/>
      <c r="P1846" s="316"/>
      <c r="Q1846" s="316"/>
      <c r="S1846" s="321"/>
      <c r="U1846" s="322"/>
      <c r="V1846" s="316"/>
      <c r="W1846" s="316"/>
      <c r="X1846" s="316"/>
      <c r="Y1846" s="316"/>
      <c r="Z1846" s="316"/>
      <c r="AA1846" s="316"/>
      <c r="AB1846" s="323"/>
      <c r="AU1846" s="324" t="s">
        <v>180</v>
      </c>
      <c r="AV1846" s="324" t="s">
        <v>86</v>
      </c>
      <c r="AW1846" s="116" t="s">
        <v>86</v>
      </c>
      <c r="AX1846" s="116" t="s">
        <v>31</v>
      </c>
      <c r="AY1846" s="116" t="s">
        <v>81</v>
      </c>
      <c r="AZ1846" s="324" t="s">
        <v>172</v>
      </c>
    </row>
    <row r="1847" spans="2:66" s="112" customFormat="1" ht="31.6" customHeight="1" x14ac:dyDescent="0.35">
      <c r="B1847" s="187"/>
      <c r="C1847" s="288" t="s">
        <v>1820</v>
      </c>
      <c r="D1847" s="288" t="s">
        <v>173</v>
      </c>
      <c r="E1847" s="289" t="s">
        <v>1821</v>
      </c>
      <c r="F1847" s="290" t="s">
        <v>1822</v>
      </c>
      <c r="G1847" s="290"/>
      <c r="H1847" s="290"/>
      <c r="I1847" s="290"/>
      <c r="J1847" s="291" t="s">
        <v>295</v>
      </c>
      <c r="K1847" s="292">
        <v>2</v>
      </c>
      <c r="L1847" s="293"/>
      <c r="M1847" s="293"/>
      <c r="N1847" s="294">
        <f>ROUND(L1847*K1847,2)</f>
        <v>0</v>
      </c>
      <c r="O1847" s="294"/>
      <c r="P1847" s="294"/>
      <c r="Q1847" s="294"/>
      <c r="R1847" s="114" t="s">
        <v>5</v>
      </c>
      <c r="S1847" s="192"/>
      <c r="U1847" s="295" t="s">
        <v>5</v>
      </c>
      <c r="V1847" s="300" t="s">
        <v>39</v>
      </c>
      <c r="W1847" s="301">
        <v>0</v>
      </c>
      <c r="X1847" s="301">
        <f>W1847*K1847</f>
        <v>0</v>
      </c>
      <c r="Y1847" s="301">
        <v>0</v>
      </c>
      <c r="Z1847" s="301">
        <f>Y1847*K1847</f>
        <v>0</v>
      </c>
      <c r="AA1847" s="301">
        <v>0</v>
      </c>
      <c r="AB1847" s="302">
        <f>AA1847*K1847</f>
        <v>0</v>
      </c>
      <c r="AS1847" s="172" t="s">
        <v>273</v>
      </c>
      <c r="AU1847" s="172" t="s">
        <v>173</v>
      </c>
      <c r="AV1847" s="172" t="s">
        <v>86</v>
      </c>
      <c r="AZ1847" s="172" t="s">
        <v>172</v>
      </c>
      <c r="BF1847" s="299">
        <f>IF(V1847="základní",N1847,0)</f>
        <v>0</v>
      </c>
      <c r="BG1847" s="299">
        <f>IF(V1847="snížená",N1847,0)</f>
        <v>0</v>
      </c>
      <c r="BH1847" s="299">
        <f>IF(V1847="zákl. přenesená",N1847,0)</f>
        <v>0</v>
      </c>
      <c r="BI1847" s="299">
        <f>IF(V1847="sníž. přenesená",N1847,0)</f>
        <v>0</v>
      </c>
      <c r="BJ1847" s="299">
        <f>IF(V1847="nulová",N1847,0)</f>
        <v>0</v>
      </c>
      <c r="BK1847" s="172" t="s">
        <v>81</v>
      </c>
      <c r="BL1847" s="299">
        <f>ROUND(L1847*K1847,2)</f>
        <v>0</v>
      </c>
      <c r="BM1847" s="172" t="s">
        <v>273</v>
      </c>
      <c r="BN1847" s="172" t="s">
        <v>1823</v>
      </c>
    </row>
    <row r="1848" spans="2:66" s="115" customFormat="1" ht="22.6" customHeight="1" x14ac:dyDescent="0.35">
      <c r="B1848" s="303"/>
      <c r="C1848" s="304"/>
      <c r="D1848" s="304"/>
      <c r="E1848" s="305" t="s">
        <v>5</v>
      </c>
      <c r="F1848" s="306" t="s">
        <v>1779</v>
      </c>
      <c r="G1848" s="307"/>
      <c r="H1848" s="307"/>
      <c r="I1848" s="307"/>
      <c r="J1848" s="304"/>
      <c r="K1848" s="308" t="s">
        <v>5</v>
      </c>
      <c r="L1848" s="304"/>
      <c r="M1848" s="304"/>
      <c r="N1848" s="304"/>
      <c r="O1848" s="304"/>
      <c r="P1848" s="304"/>
      <c r="Q1848" s="304"/>
      <c r="S1848" s="309"/>
      <c r="U1848" s="310"/>
      <c r="V1848" s="304"/>
      <c r="W1848" s="304"/>
      <c r="X1848" s="304"/>
      <c r="Y1848" s="304"/>
      <c r="Z1848" s="304"/>
      <c r="AA1848" s="304"/>
      <c r="AB1848" s="311"/>
      <c r="AU1848" s="312" t="s">
        <v>180</v>
      </c>
      <c r="AV1848" s="312" t="s">
        <v>86</v>
      </c>
      <c r="AW1848" s="115" t="s">
        <v>81</v>
      </c>
      <c r="AX1848" s="115" t="s">
        <v>31</v>
      </c>
      <c r="AY1848" s="115" t="s">
        <v>74</v>
      </c>
      <c r="AZ1848" s="312" t="s">
        <v>172</v>
      </c>
    </row>
    <row r="1849" spans="2:66" s="116" customFormat="1" ht="22.6" customHeight="1" x14ac:dyDescent="0.35">
      <c r="B1849" s="315"/>
      <c r="C1849" s="316"/>
      <c r="D1849" s="316"/>
      <c r="E1849" s="317" t="s">
        <v>5</v>
      </c>
      <c r="F1849" s="318" t="s">
        <v>86</v>
      </c>
      <c r="G1849" s="319"/>
      <c r="H1849" s="319"/>
      <c r="I1849" s="319"/>
      <c r="J1849" s="316"/>
      <c r="K1849" s="320">
        <v>2</v>
      </c>
      <c r="L1849" s="316"/>
      <c r="M1849" s="316"/>
      <c r="N1849" s="316"/>
      <c r="O1849" s="316"/>
      <c r="P1849" s="316"/>
      <c r="Q1849" s="316"/>
      <c r="S1849" s="321"/>
      <c r="U1849" s="322"/>
      <c r="V1849" s="316"/>
      <c r="W1849" s="316"/>
      <c r="X1849" s="316"/>
      <c r="Y1849" s="316"/>
      <c r="Z1849" s="316"/>
      <c r="AA1849" s="316"/>
      <c r="AB1849" s="323"/>
      <c r="AU1849" s="324" t="s">
        <v>180</v>
      </c>
      <c r="AV1849" s="324" t="s">
        <v>86</v>
      </c>
      <c r="AW1849" s="116" t="s">
        <v>86</v>
      </c>
      <c r="AX1849" s="116" t="s">
        <v>31</v>
      </c>
      <c r="AY1849" s="116" t="s">
        <v>81</v>
      </c>
      <c r="AZ1849" s="324" t="s">
        <v>172</v>
      </c>
    </row>
    <row r="1850" spans="2:66" s="113" customFormat="1" ht="29.8" customHeight="1" x14ac:dyDescent="0.35">
      <c r="B1850" s="274"/>
      <c r="C1850" s="275"/>
      <c r="D1850" s="285" t="s">
        <v>151</v>
      </c>
      <c r="E1850" s="285"/>
      <c r="F1850" s="285"/>
      <c r="G1850" s="285"/>
      <c r="H1850" s="285"/>
      <c r="I1850" s="285"/>
      <c r="J1850" s="285"/>
      <c r="K1850" s="285"/>
      <c r="L1850" s="285"/>
      <c r="M1850" s="285"/>
      <c r="N1850" s="286">
        <f>BL1850</f>
        <v>0</v>
      </c>
      <c r="O1850" s="287"/>
      <c r="P1850" s="287"/>
      <c r="Q1850" s="287"/>
      <c r="S1850" s="278"/>
      <c r="U1850" s="279"/>
      <c r="V1850" s="275"/>
      <c r="W1850" s="275"/>
      <c r="X1850" s="280">
        <f>SUM(X1851:X2010)</f>
        <v>876.1013979999999</v>
      </c>
      <c r="Y1850" s="275"/>
      <c r="Z1850" s="280">
        <f>SUM(Z1851:Z2010)</f>
        <v>22.970371159999999</v>
      </c>
      <c r="AA1850" s="275"/>
      <c r="AB1850" s="281">
        <f>SUM(AB1851:AB2010)</f>
        <v>11.471342000000002</v>
      </c>
      <c r="AS1850" s="282" t="s">
        <v>86</v>
      </c>
      <c r="AU1850" s="283" t="s">
        <v>73</v>
      </c>
      <c r="AV1850" s="283" t="s">
        <v>81</v>
      </c>
      <c r="AZ1850" s="282" t="s">
        <v>172</v>
      </c>
      <c r="BL1850" s="284">
        <f>SUM(BL1851:BL2010)</f>
        <v>0</v>
      </c>
    </row>
    <row r="1851" spans="2:66" s="112" customFormat="1" ht="31.6" customHeight="1" x14ac:dyDescent="0.35">
      <c r="B1851" s="187"/>
      <c r="C1851" s="288" t="s">
        <v>1824</v>
      </c>
      <c r="D1851" s="288" t="s">
        <v>173</v>
      </c>
      <c r="E1851" s="289" t="s">
        <v>1825</v>
      </c>
      <c r="F1851" s="290" t="s">
        <v>1826</v>
      </c>
      <c r="G1851" s="290"/>
      <c r="H1851" s="290"/>
      <c r="I1851" s="290"/>
      <c r="J1851" s="291" t="s">
        <v>193</v>
      </c>
      <c r="K1851" s="292">
        <v>168.21</v>
      </c>
      <c r="L1851" s="293"/>
      <c r="M1851" s="293"/>
      <c r="N1851" s="294">
        <f>ROUND(L1851*K1851,2)</f>
        <v>0</v>
      </c>
      <c r="O1851" s="294"/>
      <c r="P1851" s="294"/>
      <c r="Q1851" s="294"/>
      <c r="R1851" s="114" t="s">
        <v>2286</v>
      </c>
      <c r="S1851" s="192"/>
      <c r="U1851" s="295" t="s">
        <v>5</v>
      </c>
      <c r="V1851" s="300" t="s">
        <v>39</v>
      </c>
      <c r="W1851" s="301">
        <v>0.19</v>
      </c>
      <c r="X1851" s="301">
        <f>W1851*K1851</f>
        <v>31.959900000000001</v>
      </c>
      <c r="Y1851" s="301">
        <v>4.6000000000000001E-4</v>
      </c>
      <c r="Z1851" s="301">
        <f>Y1851*K1851</f>
        <v>7.7376600000000004E-2</v>
      </c>
      <c r="AA1851" s="301">
        <v>0</v>
      </c>
      <c r="AB1851" s="302">
        <f>AA1851*K1851</f>
        <v>0</v>
      </c>
      <c r="AS1851" s="172" t="s">
        <v>273</v>
      </c>
      <c r="AU1851" s="172" t="s">
        <v>173</v>
      </c>
      <c r="AV1851" s="172" t="s">
        <v>86</v>
      </c>
      <c r="AZ1851" s="172" t="s">
        <v>172</v>
      </c>
      <c r="BF1851" s="299">
        <f>IF(V1851="základní",N1851,0)</f>
        <v>0</v>
      </c>
      <c r="BG1851" s="299">
        <f>IF(V1851="snížená",N1851,0)</f>
        <v>0</v>
      </c>
      <c r="BH1851" s="299">
        <f>IF(V1851="zákl. přenesená",N1851,0)</f>
        <v>0</v>
      </c>
      <c r="BI1851" s="299">
        <f>IF(V1851="sníž. přenesená",N1851,0)</f>
        <v>0</v>
      </c>
      <c r="BJ1851" s="299">
        <f>IF(V1851="nulová",N1851,0)</f>
        <v>0</v>
      </c>
      <c r="BK1851" s="172" t="s">
        <v>81</v>
      </c>
      <c r="BL1851" s="299">
        <f>ROUND(L1851*K1851,2)</f>
        <v>0</v>
      </c>
      <c r="BM1851" s="172" t="s">
        <v>273</v>
      </c>
      <c r="BN1851" s="172" t="s">
        <v>1827</v>
      </c>
    </row>
    <row r="1852" spans="2:66" s="115" customFormat="1" ht="22.6" customHeight="1" x14ac:dyDescent="0.35">
      <c r="B1852" s="303"/>
      <c r="C1852" s="304"/>
      <c r="D1852" s="304"/>
      <c r="E1852" s="305" t="s">
        <v>5</v>
      </c>
      <c r="F1852" s="306" t="s">
        <v>235</v>
      </c>
      <c r="G1852" s="307"/>
      <c r="H1852" s="307"/>
      <c r="I1852" s="307"/>
      <c r="J1852" s="304"/>
      <c r="K1852" s="308" t="s">
        <v>5</v>
      </c>
      <c r="L1852" s="304"/>
      <c r="M1852" s="304"/>
      <c r="N1852" s="304"/>
      <c r="O1852" s="304"/>
      <c r="P1852" s="304"/>
      <c r="Q1852" s="304"/>
      <c r="S1852" s="309"/>
      <c r="U1852" s="310"/>
      <c r="V1852" s="304"/>
      <c r="W1852" s="304"/>
      <c r="X1852" s="304"/>
      <c r="Y1852" s="304"/>
      <c r="Z1852" s="304"/>
      <c r="AA1852" s="304"/>
      <c r="AB1852" s="311"/>
      <c r="AU1852" s="312" t="s">
        <v>180</v>
      </c>
      <c r="AV1852" s="312" t="s">
        <v>86</v>
      </c>
      <c r="AW1852" s="115" t="s">
        <v>81</v>
      </c>
      <c r="AX1852" s="115" t="s">
        <v>31</v>
      </c>
      <c r="AY1852" s="115" t="s">
        <v>74</v>
      </c>
      <c r="AZ1852" s="312" t="s">
        <v>172</v>
      </c>
    </row>
    <row r="1853" spans="2:66" s="115" customFormat="1" ht="22.6" customHeight="1" x14ac:dyDescent="0.35">
      <c r="B1853" s="303"/>
      <c r="C1853" s="304"/>
      <c r="D1853" s="304"/>
      <c r="E1853" s="305" t="s">
        <v>5</v>
      </c>
      <c r="F1853" s="313" t="s">
        <v>430</v>
      </c>
      <c r="G1853" s="314"/>
      <c r="H1853" s="314"/>
      <c r="I1853" s="314"/>
      <c r="J1853" s="304"/>
      <c r="K1853" s="308" t="s">
        <v>5</v>
      </c>
      <c r="L1853" s="304"/>
      <c r="M1853" s="304"/>
      <c r="N1853" s="304"/>
      <c r="O1853" s="304"/>
      <c r="P1853" s="304"/>
      <c r="Q1853" s="304"/>
      <c r="S1853" s="309"/>
      <c r="U1853" s="310"/>
      <c r="V1853" s="304"/>
      <c r="W1853" s="304"/>
      <c r="X1853" s="304"/>
      <c r="Y1853" s="304"/>
      <c r="Z1853" s="304"/>
      <c r="AA1853" s="304"/>
      <c r="AB1853" s="311"/>
      <c r="AU1853" s="312" t="s">
        <v>180</v>
      </c>
      <c r="AV1853" s="312" t="s">
        <v>86</v>
      </c>
      <c r="AW1853" s="115" t="s">
        <v>81</v>
      </c>
      <c r="AX1853" s="115" t="s">
        <v>31</v>
      </c>
      <c r="AY1853" s="115" t="s">
        <v>74</v>
      </c>
      <c r="AZ1853" s="312" t="s">
        <v>172</v>
      </c>
    </row>
    <row r="1854" spans="2:66" s="116" customFormat="1" ht="22.6" customHeight="1" x14ac:dyDescent="0.35">
      <c r="B1854" s="315"/>
      <c r="C1854" s="316"/>
      <c r="D1854" s="316"/>
      <c r="E1854" s="317" t="s">
        <v>5</v>
      </c>
      <c r="F1854" s="318" t="s">
        <v>1828</v>
      </c>
      <c r="G1854" s="319"/>
      <c r="H1854" s="319"/>
      <c r="I1854" s="319"/>
      <c r="J1854" s="316"/>
      <c r="K1854" s="320">
        <v>30.925000000000001</v>
      </c>
      <c r="L1854" s="316"/>
      <c r="M1854" s="316"/>
      <c r="N1854" s="316"/>
      <c r="O1854" s="316"/>
      <c r="P1854" s="316"/>
      <c r="Q1854" s="316"/>
      <c r="S1854" s="321"/>
      <c r="U1854" s="322"/>
      <c r="V1854" s="316"/>
      <c r="W1854" s="316"/>
      <c r="X1854" s="316"/>
      <c r="Y1854" s="316"/>
      <c r="Z1854" s="316"/>
      <c r="AA1854" s="316"/>
      <c r="AB1854" s="323"/>
      <c r="AU1854" s="324" t="s">
        <v>180</v>
      </c>
      <c r="AV1854" s="324" t="s">
        <v>86</v>
      </c>
      <c r="AW1854" s="116" t="s">
        <v>86</v>
      </c>
      <c r="AX1854" s="116" t="s">
        <v>31</v>
      </c>
      <c r="AY1854" s="116" t="s">
        <v>74</v>
      </c>
      <c r="AZ1854" s="324" t="s">
        <v>172</v>
      </c>
    </row>
    <row r="1855" spans="2:66" s="116" customFormat="1" ht="22.6" customHeight="1" x14ac:dyDescent="0.35">
      <c r="B1855" s="315"/>
      <c r="C1855" s="316"/>
      <c r="D1855" s="316"/>
      <c r="E1855" s="317" t="s">
        <v>5</v>
      </c>
      <c r="F1855" s="318" t="s">
        <v>1829</v>
      </c>
      <c r="G1855" s="319"/>
      <c r="H1855" s="319"/>
      <c r="I1855" s="319"/>
      <c r="J1855" s="316"/>
      <c r="K1855" s="320">
        <v>2.4</v>
      </c>
      <c r="L1855" s="316"/>
      <c r="M1855" s="316"/>
      <c r="N1855" s="316"/>
      <c r="O1855" s="316"/>
      <c r="P1855" s="316"/>
      <c r="Q1855" s="316"/>
      <c r="S1855" s="321"/>
      <c r="U1855" s="322"/>
      <c r="V1855" s="316"/>
      <c r="W1855" s="316"/>
      <c r="X1855" s="316"/>
      <c r="Y1855" s="316"/>
      <c r="Z1855" s="316"/>
      <c r="AA1855" s="316"/>
      <c r="AB1855" s="323"/>
      <c r="AU1855" s="324" t="s">
        <v>180</v>
      </c>
      <c r="AV1855" s="324" t="s">
        <v>86</v>
      </c>
      <c r="AW1855" s="116" t="s">
        <v>86</v>
      </c>
      <c r="AX1855" s="116" t="s">
        <v>31</v>
      </c>
      <c r="AY1855" s="116" t="s">
        <v>74</v>
      </c>
      <c r="AZ1855" s="324" t="s">
        <v>172</v>
      </c>
    </row>
    <row r="1856" spans="2:66" s="116" customFormat="1" ht="22.6" customHeight="1" x14ac:dyDescent="0.35">
      <c r="B1856" s="315"/>
      <c r="C1856" s="316"/>
      <c r="D1856" s="316"/>
      <c r="E1856" s="317" t="s">
        <v>5</v>
      </c>
      <c r="F1856" s="318" t="s">
        <v>1830</v>
      </c>
      <c r="G1856" s="319"/>
      <c r="H1856" s="319"/>
      <c r="I1856" s="319"/>
      <c r="J1856" s="316"/>
      <c r="K1856" s="320">
        <v>-4.4000000000000004</v>
      </c>
      <c r="L1856" s="316"/>
      <c r="M1856" s="316"/>
      <c r="N1856" s="316"/>
      <c r="O1856" s="316"/>
      <c r="P1856" s="316"/>
      <c r="Q1856" s="316"/>
      <c r="S1856" s="321"/>
      <c r="U1856" s="322"/>
      <c r="V1856" s="316"/>
      <c r="W1856" s="316"/>
      <c r="X1856" s="316"/>
      <c r="Y1856" s="316"/>
      <c r="Z1856" s="316"/>
      <c r="AA1856" s="316"/>
      <c r="AB1856" s="323"/>
      <c r="AU1856" s="324" t="s">
        <v>180</v>
      </c>
      <c r="AV1856" s="324" t="s">
        <v>86</v>
      </c>
      <c r="AW1856" s="116" t="s">
        <v>86</v>
      </c>
      <c r="AX1856" s="116" t="s">
        <v>31</v>
      </c>
      <c r="AY1856" s="116" t="s">
        <v>74</v>
      </c>
      <c r="AZ1856" s="324" t="s">
        <v>172</v>
      </c>
    </row>
    <row r="1857" spans="2:66" s="116" customFormat="1" ht="22.6" customHeight="1" x14ac:dyDescent="0.35">
      <c r="B1857" s="315"/>
      <c r="C1857" s="316"/>
      <c r="D1857" s="316"/>
      <c r="E1857" s="317" t="s">
        <v>5</v>
      </c>
      <c r="F1857" s="318" t="s">
        <v>1831</v>
      </c>
      <c r="G1857" s="319"/>
      <c r="H1857" s="319"/>
      <c r="I1857" s="319"/>
      <c r="J1857" s="316"/>
      <c r="K1857" s="320">
        <v>10.275</v>
      </c>
      <c r="L1857" s="316"/>
      <c r="M1857" s="316"/>
      <c r="N1857" s="316"/>
      <c r="O1857" s="316"/>
      <c r="P1857" s="316"/>
      <c r="Q1857" s="316"/>
      <c r="S1857" s="321"/>
      <c r="U1857" s="322"/>
      <c r="V1857" s="316"/>
      <c r="W1857" s="316"/>
      <c r="X1857" s="316"/>
      <c r="Y1857" s="316"/>
      <c r="Z1857" s="316"/>
      <c r="AA1857" s="316"/>
      <c r="AB1857" s="323"/>
      <c r="AU1857" s="324" t="s">
        <v>180</v>
      </c>
      <c r="AV1857" s="324" t="s">
        <v>86</v>
      </c>
      <c r="AW1857" s="116" t="s">
        <v>86</v>
      </c>
      <c r="AX1857" s="116" t="s">
        <v>31</v>
      </c>
      <c r="AY1857" s="116" t="s">
        <v>74</v>
      </c>
      <c r="AZ1857" s="324" t="s">
        <v>172</v>
      </c>
    </row>
    <row r="1858" spans="2:66" s="116" customFormat="1" ht="22.6" customHeight="1" x14ac:dyDescent="0.35">
      <c r="B1858" s="315"/>
      <c r="C1858" s="316"/>
      <c r="D1858" s="316"/>
      <c r="E1858" s="317" t="s">
        <v>5</v>
      </c>
      <c r="F1858" s="318" t="s">
        <v>1832</v>
      </c>
      <c r="G1858" s="319"/>
      <c r="H1858" s="319"/>
      <c r="I1858" s="319"/>
      <c r="J1858" s="316"/>
      <c r="K1858" s="320">
        <v>17.34</v>
      </c>
      <c r="L1858" s="316"/>
      <c r="M1858" s="316"/>
      <c r="N1858" s="316"/>
      <c r="O1858" s="316"/>
      <c r="P1858" s="316"/>
      <c r="Q1858" s="316"/>
      <c r="S1858" s="321"/>
      <c r="U1858" s="322"/>
      <c r="V1858" s="316"/>
      <c r="W1858" s="316"/>
      <c r="X1858" s="316"/>
      <c r="Y1858" s="316"/>
      <c r="Z1858" s="316"/>
      <c r="AA1858" s="316"/>
      <c r="AB1858" s="323"/>
      <c r="AU1858" s="324" t="s">
        <v>180</v>
      </c>
      <c r="AV1858" s="324" t="s">
        <v>86</v>
      </c>
      <c r="AW1858" s="116" t="s">
        <v>86</v>
      </c>
      <c r="AX1858" s="116" t="s">
        <v>31</v>
      </c>
      <c r="AY1858" s="116" t="s">
        <v>74</v>
      </c>
      <c r="AZ1858" s="324" t="s">
        <v>172</v>
      </c>
    </row>
    <row r="1859" spans="2:66" s="116" customFormat="1" ht="22.6" customHeight="1" x14ac:dyDescent="0.35">
      <c r="B1859" s="315"/>
      <c r="C1859" s="316"/>
      <c r="D1859" s="316"/>
      <c r="E1859" s="317" t="s">
        <v>5</v>
      </c>
      <c r="F1859" s="318" t="s">
        <v>1833</v>
      </c>
      <c r="G1859" s="319"/>
      <c r="H1859" s="319"/>
      <c r="I1859" s="319"/>
      <c r="J1859" s="316"/>
      <c r="K1859" s="320">
        <v>-3.8</v>
      </c>
      <c r="L1859" s="316"/>
      <c r="M1859" s="316"/>
      <c r="N1859" s="316"/>
      <c r="O1859" s="316"/>
      <c r="P1859" s="316"/>
      <c r="Q1859" s="316"/>
      <c r="S1859" s="321"/>
      <c r="U1859" s="322"/>
      <c r="V1859" s="316"/>
      <c r="W1859" s="316"/>
      <c r="X1859" s="316"/>
      <c r="Y1859" s="316"/>
      <c r="Z1859" s="316"/>
      <c r="AA1859" s="316"/>
      <c r="AB1859" s="323"/>
      <c r="AU1859" s="324" t="s">
        <v>180</v>
      </c>
      <c r="AV1859" s="324" t="s">
        <v>86</v>
      </c>
      <c r="AW1859" s="116" t="s">
        <v>86</v>
      </c>
      <c r="AX1859" s="116" t="s">
        <v>31</v>
      </c>
      <c r="AY1859" s="116" t="s">
        <v>74</v>
      </c>
      <c r="AZ1859" s="324" t="s">
        <v>172</v>
      </c>
    </row>
    <row r="1860" spans="2:66" s="119" customFormat="1" ht="22.6" customHeight="1" x14ac:dyDescent="0.35">
      <c r="B1860" s="344"/>
      <c r="C1860" s="345"/>
      <c r="D1860" s="345"/>
      <c r="E1860" s="346" t="s">
        <v>5</v>
      </c>
      <c r="F1860" s="347" t="s">
        <v>250</v>
      </c>
      <c r="G1860" s="348"/>
      <c r="H1860" s="348"/>
      <c r="I1860" s="348"/>
      <c r="J1860" s="345"/>
      <c r="K1860" s="349">
        <v>52.74</v>
      </c>
      <c r="L1860" s="345"/>
      <c r="M1860" s="345"/>
      <c r="N1860" s="345"/>
      <c r="O1860" s="345"/>
      <c r="P1860" s="345"/>
      <c r="Q1860" s="345"/>
      <c r="S1860" s="350"/>
      <c r="U1860" s="351"/>
      <c r="V1860" s="345"/>
      <c r="W1860" s="345"/>
      <c r="X1860" s="345"/>
      <c r="Y1860" s="345"/>
      <c r="Z1860" s="345"/>
      <c r="AA1860" s="345"/>
      <c r="AB1860" s="352"/>
      <c r="AU1860" s="353" t="s">
        <v>180</v>
      </c>
      <c r="AV1860" s="353" t="s">
        <v>86</v>
      </c>
      <c r="AW1860" s="119" t="s">
        <v>190</v>
      </c>
      <c r="AX1860" s="119" t="s">
        <v>31</v>
      </c>
      <c r="AY1860" s="119" t="s">
        <v>74</v>
      </c>
      <c r="AZ1860" s="353" t="s">
        <v>172</v>
      </c>
    </row>
    <row r="1861" spans="2:66" s="115" customFormat="1" ht="22.6" customHeight="1" x14ac:dyDescent="0.35">
      <c r="B1861" s="303"/>
      <c r="C1861" s="304"/>
      <c r="D1861" s="304"/>
      <c r="E1861" s="305" t="s">
        <v>5</v>
      </c>
      <c r="F1861" s="313" t="s">
        <v>307</v>
      </c>
      <c r="G1861" s="314"/>
      <c r="H1861" s="314"/>
      <c r="I1861" s="314"/>
      <c r="J1861" s="304"/>
      <c r="K1861" s="308" t="s">
        <v>5</v>
      </c>
      <c r="L1861" s="304"/>
      <c r="M1861" s="304"/>
      <c r="N1861" s="304"/>
      <c r="O1861" s="304"/>
      <c r="P1861" s="304"/>
      <c r="Q1861" s="304"/>
      <c r="S1861" s="309"/>
      <c r="U1861" s="310"/>
      <c r="V1861" s="304"/>
      <c r="W1861" s="304"/>
      <c r="X1861" s="304"/>
      <c r="Y1861" s="304"/>
      <c r="Z1861" s="304"/>
      <c r="AA1861" s="304"/>
      <c r="AB1861" s="311"/>
      <c r="AU1861" s="312" t="s">
        <v>180</v>
      </c>
      <c r="AV1861" s="312" t="s">
        <v>86</v>
      </c>
      <c r="AW1861" s="115" t="s">
        <v>81</v>
      </c>
      <c r="AX1861" s="115" t="s">
        <v>31</v>
      </c>
      <c r="AY1861" s="115" t="s">
        <v>74</v>
      </c>
      <c r="AZ1861" s="312" t="s">
        <v>172</v>
      </c>
    </row>
    <row r="1862" spans="2:66" s="115" customFormat="1" ht="22.6" customHeight="1" x14ac:dyDescent="0.35">
      <c r="B1862" s="303"/>
      <c r="C1862" s="304"/>
      <c r="D1862" s="304"/>
      <c r="E1862" s="305" t="s">
        <v>5</v>
      </c>
      <c r="F1862" s="313" t="s">
        <v>430</v>
      </c>
      <c r="G1862" s="314"/>
      <c r="H1862" s="314"/>
      <c r="I1862" s="314"/>
      <c r="J1862" s="304"/>
      <c r="K1862" s="308" t="s">
        <v>5</v>
      </c>
      <c r="L1862" s="304"/>
      <c r="M1862" s="304"/>
      <c r="N1862" s="304"/>
      <c r="O1862" s="304"/>
      <c r="P1862" s="304"/>
      <c r="Q1862" s="304"/>
      <c r="S1862" s="309"/>
      <c r="U1862" s="310"/>
      <c r="V1862" s="304"/>
      <c r="W1862" s="304"/>
      <c r="X1862" s="304"/>
      <c r="Y1862" s="304"/>
      <c r="Z1862" s="304"/>
      <c r="AA1862" s="304"/>
      <c r="AB1862" s="311"/>
      <c r="AU1862" s="312" t="s">
        <v>180</v>
      </c>
      <c r="AV1862" s="312" t="s">
        <v>86</v>
      </c>
      <c r="AW1862" s="115" t="s">
        <v>81</v>
      </c>
      <c r="AX1862" s="115" t="s">
        <v>31</v>
      </c>
      <c r="AY1862" s="115" t="s">
        <v>74</v>
      </c>
      <c r="AZ1862" s="312" t="s">
        <v>172</v>
      </c>
    </row>
    <row r="1863" spans="2:66" s="116" customFormat="1" ht="22.6" customHeight="1" x14ac:dyDescent="0.35">
      <c r="B1863" s="315"/>
      <c r="C1863" s="316"/>
      <c r="D1863" s="316"/>
      <c r="E1863" s="317" t="s">
        <v>5</v>
      </c>
      <c r="F1863" s="318" t="s">
        <v>1834</v>
      </c>
      <c r="G1863" s="319"/>
      <c r="H1863" s="319"/>
      <c r="I1863" s="319"/>
      <c r="J1863" s="316"/>
      <c r="K1863" s="320">
        <v>106.29</v>
      </c>
      <c r="L1863" s="316"/>
      <c r="M1863" s="316"/>
      <c r="N1863" s="316"/>
      <c r="O1863" s="316"/>
      <c r="P1863" s="316"/>
      <c r="Q1863" s="316"/>
      <c r="S1863" s="321"/>
      <c r="U1863" s="322"/>
      <c r="V1863" s="316"/>
      <c r="W1863" s="316"/>
      <c r="X1863" s="316"/>
      <c r="Y1863" s="316"/>
      <c r="Z1863" s="316"/>
      <c r="AA1863" s="316"/>
      <c r="AB1863" s="323"/>
      <c r="AU1863" s="324" t="s">
        <v>180</v>
      </c>
      <c r="AV1863" s="324" t="s">
        <v>86</v>
      </c>
      <c r="AW1863" s="116" t="s">
        <v>86</v>
      </c>
      <c r="AX1863" s="116" t="s">
        <v>31</v>
      </c>
      <c r="AY1863" s="116" t="s">
        <v>74</v>
      </c>
      <c r="AZ1863" s="324" t="s">
        <v>172</v>
      </c>
    </row>
    <row r="1864" spans="2:66" s="116" customFormat="1" ht="22.6" customHeight="1" x14ac:dyDescent="0.35">
      <c r="B1864" s="315"/>
      <c r="C1864" s="316"/>
      <c r="D1864" s="316"/>
      <c r="E1864" s="317" t="s">
        <v>5</v>
      </c>
      <c r="F1864" s="318" t="s">
        <v>1835</v>
      </c>
      <c r="G1864" s="319"/>
      <c r="H1864" s="319"/>
      <c r="I1864" s="319"/>
      <c r="J1864" s="316"/>
      <c r="K1864" s="320">
        <v>-10.1</v>
      </c>
      <c r="L1864" s="316"/>
      <c r="M1864" s="316"/>
      <c r="N1864" s="316"/>
      <c r="O1864" s="316"/>
      <c r="P1864" s="316"/>
      <c r="Q1864" s="316"/>
      <c r="S1864" s="321"/>
      <c r="U1864" s="322"/>
      <c r="V1864" s="316"/>
      <c r="W1864" s="316"/>
      <c r="X1864" s="316"/>
      <c r="Y1864" s="316"/>
      <c r="Z1864" s="316"/>
      <c r="AA1864" s="316"/>
      <c r="AB1864" s="323"/>
      <c r="AU1864" s="324" t="s">
        <v>180</v>
      </c>
      <c r="AV1864" s="324" t="s">
        <v>86</v>
      </c>
      <c r="AW1864" s="116" t="s">
        <v>86</v>
      </c>
      <c r="AX1864" s="116" t="s">
        <v>31</v>
      </c>
      <c r="AY1864" s="116" t="s">
        <v>74</v>
      </c>
      <c r="AZ1864" s="324" t="s">
        <v>172</v>
      </c>
    </row>
    <row r="1865" spans="2:66" s="116" customFormat="1" ht="22.6" customHeight="1" x14ac:dyDescent="0.35">
      <c r="B1865" s="315"/>
      <c r="C1865" s="316"/>
      <c r="D1865" s="316"/>
      <c r="E1865" s="317" t="s">
        <v>5</v>
      </c>
      <c r="F1865" s="318" t="s">
        <v>1836</v>
      </c>
      <c r="G1865" s="319"/>
      <c r="H1865" s="319"/>
      <c r="I1865" s="319"/>
      <c r="J1865" s="316"/>
      <c r="K1865" s="320">
        <v>-5.87</v>
      </c>
      <c r="L1865" s="316"/>
      <c r="M1865" s="316"/>
      <c r="N1865" s="316"/>
      <c r="O1865" s="316"/>
      <c r="P1865" s="316"/>
      <c r="Q1865" s="316"/>
      <c r="S1865" s="321"/>
      <c r="U1865" s="322"/>
      <c r="V1865" s="316"/>
      <c r="W1865" s="316"/>
      <c r="X1865" s="316"/>
      <c r="Y1865" s="316"/>
      <c r="Z1865" s="316"/>
      <c r="AA1865" s="316"/>
      <c r="AB1865" s="323"/>
      <c r="AU1865" s="324" t="s">
        <v>180</v>
      </c>
      <c r="AV1865" s="324" t="s">
        <v>86</v>
      </c>
      <c r="AW1865" s="116" t="s">
        <v>86</v>
      </c>
      <c r="AX1865" s="116" t="s">
        <v>31</v>
      </c>
      <c r="AY1865" s="116" t="s">
        <v>74</v>
      </c>
      <c r="AZ1865" s="324" t="s">
        <v>172</v>
      </c>
    </row>
    <row r="1866" spans="2:66" s="119" customFormat="1" ht="22.6" customHeight="1" x14ac:dyDescent="0.35">
      <c r="B1866" s="344"/>
      <c r="C1866" s="345"/>
      <c r="D1866" s="345"/>
      <c r="E1866" s="346" t="s">
        <v>5</v>
      </c>
      <c r="F1866" s="347" t="s">
        <v>250</v>
      </c>
      <c r="G1866" s="348"/>
      <c r="H1866" s="348"/>
      <c r="I1866" s="348"/>
      <c r="J1866" s="345"/>
      <c r="K1866" s="349">
        <v>90.32</v>
      </c>
      <c r="L1866" s="345"/>
      <c r="M1866" s="345"/>
      <c r="N1866" s="345"/>
      <c r="O1866" s="345"/>
      <c r="P1866" s="345"/>
      <c r="Q1866" s="345"/>
      <c r="S1866" s="350"/>
      <c r="U1866" s="351"/>
      <c r="V1866" s="345"/>
      <c r="W1866" s="345"/>
      <c r="X1866" s="345"/>
      <c r="Y1866" s="345"/>
      <c r="Z1866" s="345"/>
      <c r="AA1866" s="345"/>
      <c r="AB1866" s="352"/>
      <c r="AU1866" s="353" t="s">
        <v>180</v>
      </c>
      <c r="AV1866" s="353" t="s">
        <v>86</v>
      </c>
      <c r="AW1866" s="119" t="s">
        <v>190</v>
      </c>
      <c r="AX1866" s="119" t="s">
        <v>31</v>
      </c>
      <c r="AY1866" s="119" t="s">
        <v>74</v>
      </c>
      <c r="AZ1866" s="353" t="s">
        <v>172</v>
      </c>
    </row>
    <row r="1867" spans="2:66" s="116" customFormat="1" ht="22.6" customHeight="1" x14ac:dyDescent="0.35">
      <c r="B1867" s="315"/>
      <c r="C1867" s="316"/>
      <c r="D1867" s="316"/>
      <c r="E1867" s="317" t="s">
        <v>5</v>
      </c>
      <c r="F1867" s="318" t="s">
        <v>1837</v>
      </c>
      <c r="G1867" s="319"/>
      <c r="H1867" s="319"/>
      <c r="I1867" s="319"/>
      <c r="J1867" s="316"/>
      <c r="K1867" s="320">
        <v>29.72</v>
      </c>
      <c r="L1867" s="316"/>
      <c r="M1867" s="316"/>
      <c r="N1867" s="316"/>
      <c r="O1867" s="316"/>
      <c r="P1867" s="316"/>
      <c r="Q1867" s="316"/>
      <c r="S1867" s="321"/>
      <c r="U1867" s="322"/>
      <c r="V1867" s="316"/>
      <c r="W1867" s="316"/>
      <c r="X1867" s="316"/>
      <c r="Y1867" s="316"/>
      <c r="Z1867" s="316"/>
      <c r="AA1867" s="316"/>
      <c r="AB1867" s="323"/>
      <c r="AU1867" s="324" t="s">
        <v>180</v>
      </c>
      <c r="AV1867" s="324" t="s">
        <v>86</v>
      </c>
      <c r="AW1867" s="116" t="s">
        <v>86</v>
      </c>
      <c r="AX1867" s="116" t="s">
        <v>31</v>
      </c>
      <c r="AY1867" s="116" t="s">
        <v>74</v>
      </c>
      <c r="AZ1867" s="324" t="s">
        <v>172</v>
      </c>
    </row>
    <row r="1868" spans="2:66" s="116" customFormat="1" ht="22.6" customHeight="1" x14ac:dyDescent="0.35">
      <c r="B1868" s="315"/>
      <c r="C1868" s="316"/>
      <c r="D1868" s="316"/>
      <c r="E1868" s="317" t="s">
        <v>5</v>
      </c>
      <c r="F1868" s="318" t="s">
        <v>1838</v>
      </c>
      <c r="G1868" s="319"/>
      <c r="H1868" s="319"/>
      <c r="I1868" s="319"/>
      <c r="J1868" s="316"/>
      <c r="K1868" s="320">
        <v>-4.57</v>
      </c>
      <c r="L1868" s="316"/>
      <c r="M1868" s="316"/>
      <c r="N1868" s="316"/>
      <c r="O1868" s="316"/>
      <c r="P1868" s="316"/>
      <c r="Q1868" s="316"/>
      <c r="S1868" s="321"/>
      <c r="U1868" s="322"/>
      <c r="V1868" s="316"/>
      <c r="W1868" s="316"/>
      <c r="X1868" s="316"/>
      <c r="Y1868" s="316"/>
      <c r="Z1868" s="316"/>
      <c r="AA1868" s="316"/>
      <c r="AB1868" s="323"/>
      <c r="AU1868" s="324" t="s">
        <v>180</v>
      </c>
      <c r="AV1868" s="324" t="s">
        <v>86</v>
      </c>
      <c r="AW1868" s="116" t="s">
        <v>86</v>
      </c>
      <c r="AX1868" s="116" t="s">
        <v>31</v>
      </c>
      <c r="AY1868" s="116" t="s">
        <v>74</v>
      </c>
      <c r="AZ1868" s="324" t="s">
        <v>172</v>
      </c>
    </row>
    <row r="1869" spans="2:66" s="119" customFormat="1" ht="22.6" customHeight="1" x14ac:dyDescent="0.35">
      <c r="B1869" s="344"/>
      <c r="C1869" s="345"/>
      <c r="D1869" s="345"/>
      <c r="E1869" s="346" t="s">
        <v>5</v>
      </c>
      <c r="F1869" s="347" t="s">
        <v>250</v>
      </c>
      <c r="G1869" s="348"/>
      <c r="H1869" s="348"/>
      <c r="I1869" s="348"/>
      <c r="J1869" s="345"/>
      <c r="K1869" s="349">
        <v>25.15</v>
      </c>
      <c r="L1869" s="345"/>
      <c r="M1869" s="345"/>
      <c r="N1869" s="345"/>
      <c r="O1869" s="345"/>
      <c r="P1869" s="345"/>
      <c r="Q1869" s="345"/>
      <c r="S1869" s="350"/>
      <c r="U1869" s="351"/>
      <c r="V1869" s="345"/>
      <c r="W1869" s="345"/>
      <c r="X1869" s="345"/>
      <c r="Y1869" s="345"/>
      <c r="Z1869" s="345"/>
      <c r="AA1869" s="345"/>
      <c r="AB1869" s="352"/>
      <c r="AU1869" s="353" t="s">
        <v>180</v>
      </c>
      <c r="AV1869" s="353" t="s">
        <v>86</v>
      </c>
      <c r="AW1869" s="119" t="s">
        <v>190</v>
      </c>
      <c r="AX1869" s="119" t="s">
        <v>31</v>
      </c>
      <c r="AY1869" s="119" t="s">
        <v>74</v>
      </c>
      <c r="AZ1869" s="353" t="s">
        <v>172</v>
      </c>
    </row>
    <row r="1870" spans="2:66" s="117" customFormat="1" ht="22.6" customHeight="1" x14ac:dyDescent="0.35">
      <c r="B1870" s="325"/>
      <c r="C1870" s="326"/>
      <c r="D1870" s="326"/>
      <c r="E1870" s="327" t="s">
        <v>5</v>
      </c>
      <c r="F1870" s="328" t="s">
        <v>189</v>
      </c>
      <c r="G1870" s="329"/>
      <c r="H1870" s="329"/>
      <c r="I1870" s="329"/>
      <c r="J1870" s="326"/>
      <c r="K1870" s="330">
        <v>168.21</v>
      </c>
      <c r="L1870" s="326"/>
      <c r="M1870" s="326"/>
      <c r="N1870" s="326"/>
      <c r="O1870" s="326"/>
      <c r="P1870" s="326"/>
      <c r="Q1870" s="326"/>
      <c r="S1870" s="331"/>
      <c r="U1870" s="332"/>
      <c r="V1870" s="326"/>
      <c r="W1870" s="326"/>
      <c r="X1870" s="326"/>
      <c r="Y1870" s="326"/>
      <c r="Z1870" s="326"/>
      <c r="AA1870" s="326"/>
      <c r="AB1870" s="333"/>
      <c r="AU1870" s="334" t="s">
        <v>180</v>
      </c>
      <c r="AV1870" s="334" t="s">
        <v>86</v>
      </c>
      <c r="AW1870" s="117" t="s">
        <v>177</v>
      </c>
      <c r="AX1870" s="117" t="s">
        <v>31</v>
      </c>
      <c r="AY1870" s="117" t="s">
        <v>81</v>
      </c>
      <c r="AZ1870" s="334" t="s">
        <v>172</v>
      </c>
    </row>
    <row r="1871" spans="2:66" s="112" customFormat="1" ht="31.6" customHeight="1" x14ac:dyDescent="0.35">
      <c r="B1871" s="187"/>
      <c r="C1871" s="288" t="s">
        <v>1839</v>
      </c>
      <c r="D1871" s="288" t="s">
        <v>173</v>
      </c>
      <c r="E1871" s="289" t="s">
        <v>1840</v>
      </c>
      <c r="F1871" s="290" t="s">
        <v>1841</v>
      </c>
      <c r="G1871" s="290"/>
      <c r="H1871" s="290"/>
      <c r="I1871" s="290"/>
      <c r="J1871" s="291" t="s">
        <v>176</v>
      </c>
      <c r="K1871" s="292">
        <v>4</v>
      </c>
      <c r="L1871" s="293"/>
      <c r="M1871" s="293"/>
      <c r="N1871" s="294">
        <f>ROUND(L1871*K1871,2)</f>
        <v>0</v>
      </c>
      <c r="O1871" s="294"/>
      <c r="P1871" s="294"/>
      <c r="Q1871" s="294"/>
      <c r="R1871" s="114" t="s">
        <v>5</v>
      </c>
      <c r="S1871" s="192"/>
      <c r="U1871" s="295" t="s">
        <v>5</v>
      </c>
      <c r="V1871" s="300" t="s">
        <v>39</v>
      </c>
      <c r="W1871" s="301">
        <v>0.114</v>
      </c>
      <c r="X1871" s="301">
        <f>W1871*K1871</f>
        <v>0.45600000000000002</v>
      </c>
      <c r="Y1871" s="301">
        <v>5.9999999999999995E-4</v>
      </c>
      <c r="Z1871" s="301">
        <f>Y1871*K1871</f>
        <v>2.3999999999999998E-3</v>
      </c>
      <c r="AA1871" s="301">
        <v>2.2499999999999998E-3</v>
      </c>
      <c r="AB1871" s="302">
        <f>AA1871*K1871</f>
        <v>8.9999999999999993E-3</v>
      </c>
      <c r="AS1871" s="172" t="s">
        <v>273</v>
      </c>
      <c r="AU1871" s="172" t="s">
        <v>173</v>
      </c>
      <c r="AV1871" s="172" t="s">
        <v>86</v>
      </c>
      <c r="AZ1871" s="172" t="s">
        <v>172</v>
      </c>
      <c r="BF1871" s="299">
        <f>IF(V1871="základní",N1871,0)</f>
        <v>0</v>
      </c>
      <c r="BG1871" s="299">
        <f>IF(V1871="snížená",N1871,0)</f>
        <v>0</v>
      </c>
      <c r="BH1871" s="299">
        <f>IF(V1871="zákl. přenesená",N1871,0)</f>
        <v>0</v>
      </c>
      <c r="BI1871" s="299">
        <f>IF(V1871="sníž. přenesená",N1871,0)</f>
        <v>0</v>
      </c>
      <c r="BJ1871" s="299">
        <f>IF(V1871="nulová",N1871,0)</f>
        <v>0</v>
      </c>
      <c r="BK1871" s="172" t="s">
        <v>81</v>
      </c>
      <c r="BL1871" s="299">
        <f>ROUND(L1871*K1871,2)</f>
        <v>0</v>
      </c>
      <c r="BM1871" s="172" t="s">
        <v>273</v>
      </c>
      <c r="BN1871" s="172" t="s">
        <v>1842</v>
      </c>
    </row>
    <row r="1872" spans="2:66" s="115" customFormat="1" ht="22.6" customHeight="1" x14ac:dyDescent="0.35">
      <c r="B1872" s="303"/>
      <c r="C1872" s="304"/>
      <c r="D1872" s="304"/>
      <c r="E1872" s="305" t="s">
        <v>5</v>
      </c>
      <c r="F1872" s="306" t="s">
        <v>1583</v>
      </c>
      <c r="G1872" s="307"/>
      <c r="H1872" s="307"/>
      <c r="I1872" s="307"/>
      <c r="J1872" s="304"/>
      <c r="K1872" s="308" t="s">
        <v>5</v>
      </c>
      <c r="L1872" s="304"/>
      <c r="M1872" s="304"/>
      <c r="N1872" s="304"/>
      <c r="O1872" s="304"/>
      <c r="P1872" s="304"/>
      <c r="Q1872" s="304"/>
      <c r="S1872" s="309"/>
      <c r="U1872" s="310"/>
      <c r="V1872" s="304"/>
      <c r="W1872" s="304"/>
      <c r="X1872" s="304"/>
      <c r="Y1872" s="304"/>
      <c r="Z1872" s="304"/>
      <c r="AA1872" s="304"/>
      <c r="AB1872" s="311"/>
      <c r="AU1872" s="312" t="s">
        <v>180</v>
      </c>
      <c r="AV1872" s="312" t="s">
        <v>86</v>
      </c>
      <c r="AW1872" s="115" t="s">
        <v>81</v>
      </c>
      <c r="AX1872" s="115" t="s">
        <v>31</v>
      </c>
      <c r="AY1872" s="115" t="s">
        <v>74</v>
      </c>
      <c r="AZ1872" s="312" t="s">
        <v>172</v>
      </c>
    </row>
    <row r="1873" spans="2:66" s="116" customFormat="1" ht="31.6" customHeight="1" x14ac:dyDescent="0.35">
      <c r="B1873" s="315"/>
      <c r="C1873" s="316"/>
      <c r="D1873" s="316"/>
      <c r="E1873" s="317" t="s">
        <v>5</v>
      </c>
      <c r="F1873" s="318" t="s">
        <v>1843</v>
      </c>
      <c r="G1873" s="319"/>
      <c r="H1873" s="319"/>
      <c r="I1873" s="319"/>
      <c r="J1873" s="316"/>
      <c r="K1873" s="320">
        <v>4</v>
      </c>
      <c r="L1873" s="316"/>
      <c r="M1873" s="316"/>
      <c r="N1873" s="316"/>
      <c r="O1873" s="316"/>
      <c r="P1873" s="316"/>
      <c r="Q1873" s="316"/>
      <c r="S1873" s="321"/>
      <c r="U1873" s="322"/>
      <c r="V1873" s="316"/>
      <c r="W1873" s="316"/>
      <c r="X1873" s="316"/>
      <c r="Y1873" s="316"/>
      <c r="Z1873" s="316"/>
      <c r="AA1873" s="316"/>
      <c r="AB1873" s="323"/>
      <c r="AU1873" s="324" t="s">
        <v>180</v>
      </c>
      <c r="AV1873" s="324" t="s">
        <v>86</v>
      </c>
      <c r="AW1873" s="116" t="s">
        <v>86</v>
      </c>
      <c r="AX1873" s="116" t="s">
        <v>31</v>
      </c>
      <c r="AY1873" s="116" t="s">
        <v>81</v>
      </c>
      <c r="AZ1873" s="324" t="s">
        <v>172</v>
      </c>
    </row>
    <row r="1874" spans="2:66" s="112" customFormat="1" ht="31.6" customHeight="1" x14ac:dyDescent="0.35">
      <c r="B1874" s="187"/>
      <c r="C1874" s="288" t="s">
        <v>1844</v>
      </c>
      <c r="D1874" s="288" t="s">
        <v>173</v>
      </c>
      <c r="E1874" s="289" t="s">
        <v>1845</v>
      </c>
      <c r="F1874" s="290" t="s">
        <v>1846</v>
      </c>
      <c r="G1874" s="290"/>
      <c r="H1874" s="290"/>
      <c r="I1874" s="290"/>
      <c r="J1874" s="291" t="s">
        <v>176</v>
      </c>
      <c r="K1874" s="292">
        <v>421.1</v>
      </c>
      <c r="L1874" s="293"/>
      <c r="M1874" s="293"/>
      <c r="N1874" s="294">
        <f>ROUND(L1874*K1874,2)</f>
        <v>0</v>
      </c>
      <c r="O1874" s="294"/>
      <c r="P1874" s="294"/>
      <c r="Q1874" s="294"/>
      <c r="R1874" s="114" t="s">
        <v>2286</v>
      </c>
      <c r="S1874" s="192"/>
      <c r="U1874" s="295" t="s">
        <v>5</v>
      </c>
      <c r="V1874" s="300" t="s">
        <v>39</v>
      </c>
      <c r="W1874" s="301">
        <v>0.23899999999999999</v>
      </c>
      <c r="X1874" s="301">
        <f>W1874*K1874</f>
        <v>100.6429</v>
      </c>
      <c r="Y1874" s="301">
        <v>0</v>
      </c>
      <c r="Z1874" s="301">
        <f>Y1874*K1874</f>
        <v>0</v>
      </c>
      <c r="AA1874" s="301">
        <v>2.7220000000000001E-2</v>
      </c>
      <c r="AB1874" s="302">
        <f>AA1874*K1874</f>
        <v>11.462342000000001</v>
      </c>
      <c r="AS1874" s="172" t="s">
        <v>273</v>
      </c>
      <c r="AU1874" s="172" t="s">
        <v>173</v>
      </c>
      <c r="AV1874" s="172" t="s">
        <v>86</v>
      </c>
      <c r="AZ1874" s="172" t="s">
        <v>172</v>
      </c>
      <c r="BF1874" s="299">
        <f>IF(V1874="základní",N1874,0)</f>
        <v>0</v>
      </c>
      <c r="BG1874" s="299">
        <f>IF(V1874="snížená",N1874,0)</f>
        <v>0</v>
      </c>
      <c r="BH1874" s="299">
        <f>IF(V1874="zákl. přenesená",N1874,0)</f>
        <v>0</v>
      </c>
      <c r="BI1874" s="299">
        <f>IF(V1874="sníž. přenesená",N1874,0)</f>
        <v>0</v>
      </c>
      <c r="BJ1874" s="299">
        <f>IF(V1874="nulová",N1874,0)</f>
        <v>0</v>
      </c>
      <c r="BK1874" s="172" t="s">
        <v>81</v>
      </c>
      <c r="BL1874" s="299">
        <f>ROUND(L1874*K1874,2)</f>
        <v>0</v>
      </c>
      <c r="BM1874" s="172" t="s">
        <v>273</v>
      </c>
      <c r="BN1874" s="172" t="s">
        <v>1847</v>
      </c>
    </row>
    <row r="1875" spans="2:66" s="115" customFormat="1" ht="22.6" customHeight="1" x14ac:dyDescent="0.35">
      <c r="B1875" s="303"/>
      <c r="C1875" s="304"/>
      <c r="D1875" s="304"/>
      <c r="E1875" s="305" t="s">
        <v>5</v>
      </c>
      <c r="F1875" s="306" t="s">
        <v>179</v>
      </c>
      <c r="G1875" s="307"/>
      <c r="H1875" s="307"/>
      <c r="I1875" s="307"/>
      <c r="J1875" s="304"/>
      <c r="K1875" s="308" t="s">
        <v>5</v>
      </c>
      <c r="L1875" s="304"/>
      <c r="M1875" s="304"/>
      <c r="N1875" s="304"/>
      <c r="O1875" s="304"/>
      <c r="P1875" s="304"/>
      <c r="Q1875" s="304"/>
      <c r="S1875" s="309"/>
      <c r="U1875" s="310"/>
      <c r="V1875" s="304"/>
      <c r="W1875" s="304"/>
      <c r="X1875" s="304"/>
      <c r="Y1875" s="304"/>
      <c r="Z1875" s="304"/>
      <c r="AA1875" s="304"/>
      <c r="AB1875" s="311"/>
      <c r="AU1875" s="312" t="s">
        <v>180</v>
      </c>
      <c r="AV1875" s="312" t="s">
        <v>86</v>
      </c>
      <c r="AW1875" s="115" t="s">
        <v>81</v>
      </c>
      <c r="AX1875" s="115" t="s">
        <v>31</v>
      </c>
      <c r="AY1875" s="115" t="s">
        <v>74</v>
      </c>
      <c r="AZ1875" s="312" t="s">
        <v>172</v>
      </c>
    </row>
    <row r="1876" spans="2:66" s="115" customFormat="1" ht="22.6" customHeight="1" x14ac:dyDescent="0.35">
      <c r="B1876" s="303"/>
      <c r="C1876" s="304"/>
      <c r="D1876" s="304"/>
      <c r="E1876" s="305" t="s">
        <v>5</v>
      </c>
      <c r="F1876" s="313" t="s">
        <v>430</v>
      </c>
      <c r="G1876" s="314"/>
      <c r="H1876" s="314"/>
      <c r="I1876" s="314"/>
      <c r="J1876" s="304"/>
      <c r="K1876" s="308" t="s">
        <v>5</v>
      </c>
      <c r="L1876" s="304"/>
      <c r="M1876" s="304"/>
      <c r="N1876" s="304"/>
      <c r="O1876" s="304"/>
      <c r="P1876" s="304"/>
      <c r="Q1876" s="304"/>
      <c r="S1876" s="309"/>
      <c r="U1876" s="310"/>
      <c r="V1876" s="304"/>
      <c r="W1876" s="304"/>
      <c r="X1876" s="304"/>
      <c r="Y1876" s="304"/>
      <c r="Z1876" s="304"/>
      <c r="AA1876" s="304"/>
      <c r="AB1876" s="311"/>
      <c r="AU1876" s="312" t="s">
        <v>180</v>
      </c>
      <c r="AV1876" s="312" t="s">
        <v>86</v>
      </c>
      <c r="AW1876" s="115" t="s">
        <v>81</v>
      </c>
      <c r="AX1876" s="115" t="s">
        <v>31</v>
      </c>
      <c r="AY1876" s="115" t="s">
        <v>74</v>
      </c>
      <c r="AZ1876" s="312" t="s">
        <v>172</v>
      </c>
    </row>
    <row r="1877" spans="2:66" s="116" customFormat="1" ht="22.6" customHeight="1" x14ac:dyDescent="0.35">
      <c r="B1877" s="315"/>
      <c r="C1877" s="316"/>
      <c r="D1877" s="316"/>
      <c r="E1877" s="317" t="s">
        <v>5</v>
      </c>
      <c r="F1877" s="318" t="s">
        <v>1848</v>
      </c>
      <c r="G1877" s="319"/>
      <c r="H1877" s="319"/>
      <c r="I1877" s="319"/>
      <c r="J1877" s="316"/>
      <c r="K1877" s="320">
        <v>180.9</v>
      </c>
      <c r="L1877" s="316"/>
      <c r="M1877" s="316"/>
      <c r="N1877" s="316"/>
      <c r="O1877" s="316"/>
      <c r="P1877" s="316"/>
      <c r="Q1877" s="316"/>
      <c r="S1877" s="321"/>
      <c r="U1877" s="322"/>
      <c r="V1877" s="316"/>
      <c r="W1877" s="316"/>
      <c r="X1877" s="316"/>
      <c r="Y1877" s="316"/>
      <c r="Z1877" s="316"/>
      <c r="AA1877" s="316"/>
      <c r="AB1877" s="323"/>
      <c r="AU1877" s="324" t="s">
        <v>180</v>
      </c>
      <c r="AV1877" s="324" t="s">
        <v>86</v>
      </c>
      <c r="AW1877" s="116" t="s">
        <v>86</v>
      </c>
      <c r="AX1877" s="116" t="s">
        <v>31</v>
      </c>
      <c r="AY1877" s="116" t="s">
        <v>74</v>
      </c>
      <c r="AZ1877" s="324" t="s">
        <v>172</v>
      </c>
    </row>
    <row r="1878" spans="2:66" s="116" customFormat="1" ht="22.6" customHeight="1" x14ac:dyDescent="0.35">
      <c r="B1878" s="315"/>
      <c r="C1878" s="316"/>
      <c r="D1878" s="316"/>
      <c r="E1878" s="317" t="s">
        <v>5</v>
      </c>
      <c r="F1878" s="318" t="s">
        <v>1849</v>
      </c>
      <c r="G1878" s="319"/>
      <c r="H1878" s="319"/>
      <c r="I1878" s="319"/>
      <c r="J1878" s="316"/>
      <c r="K1878" s="320">
        <v>107.1</v>
      </c>
      <c r="L1878" s="316"/>
      <c r="M1878" s="316"/>
      <c r="N1878" s="316"/>
      <c r="O1878" s="316"/>
      <c r="P1878" s="316"/>
      <c r="Q1878" s="316"/>
      <c r="S1878" s="321"/>
      <c r="U1878" s="322"/>
      <c r="V1878" s="316"/>
      <c r="W1878" s="316"/>
      <c r="X1878" s="316"/>
      <c r="Y1878" s="316"/>
      <c r="Z1878" s="316"/>
      <c r="AA1878" s="316"/>
      <c r="AB1878" s="323"/>
      <c r="AU1878" s="324" t="s">
        <v>180</v>
      </c>
      <c r="AV1878" s="324" t="s">
        <v>86</v>
      </c>
      <c r="AW1878" s="116" t="s">
        <v>86</v>
      </c>
      <c r="AX1878" s="116" t="s">
        <v>31</v>
      </c>
      <c r="AY1878" s="116" t="s">
        <v>74</v>
      </c>
      <c r="AZ1878" s="324" t="s">
        <v>172</v>
      </c>
    </row>
    <row r="1879" spans="2:66" s="116" customFormat="1" ht="22.6" customHeight="1" x14ac:dyDescent="0.35">
      <c r="B1879" s="315"/>
      <c r="C1879" s="316"/>
      <c r="D1879" s="316"/>
      <c r="E1879" s="317" t="s">
        <v>5</v>
      </c>
      <c r="F1879" s="318" t="s">
        <v>1850</v>
      </c>
      <c r="G1879" s="319"/>
      <c r="H1879" s="319"/>
      <c r="I1879" s="319"/>
      <c r="J1879" s="316"/>
      <c r="K1879" s="320">
        <v>30</v>
      </c>
      <c r="L1879" s="316"/>
      <c r="M1879" s="316"/>
      <c r="N1879" s="316"/>
      <c r="O1879" s="316"/>
      <c r="P1879" s="316"/>
      <c r="Q1879" s="316"/>
      <c r="S1879" s="321"/>
      <c r="U1879" s="322"/>
      <c r="V1879" s="316"/>
      <c r="W1879" s="316"/>
      <c r="X1879" s="316"/>
      <c r="Y1879" s="316"/>
      <c r="Z1879" s="316"/>
      <c r="AA1879" s="316"/>
      <c r="AB1879" s="323"/>
      <c r="AU1879" s="324" t="s">
        <v>180</v>
      </c>
      <c r="AV1879" s="324" t="s">
        <v>86</v>
      </c>
      <c r="AW1879" s="116" t="s">
        <v>86</v>
      </c>
      <c r="AX1879" s="116" t="s">
        <v>31</v>
      </c>
      <c r="AY1879" s="116" t="s">
        <v>74</v>
      </c>
      <c r="AZ1879" s="324" t="s">
        <v>172</v>
      </c>
    </row>
    <row r="1880" spans="2:66" s="116" customFormat="1" ht="22.6" customHeight="1" x14ac:dyDescent="0.35">
      <c r="B1880" s="315"/>
      <c r="C1880" s="316"/>
      <c r="D1880" s="316"/>
      <c r="E1880" s="317" t="s">
        <v>5</v>
      </c>
      <c r="F1880" s="318" t="s">
        <v>1851</v>
      </c>
      <c r="G1880" s="319"/>
      <c r="H1880" s="319"/>
      <c r="I1880" s="319"/>
      <c r="J1880" s="316"/>
      <c r="K1880" s="320">
        <v>88.8</v>
      </c>
      <c r="L1880" s="316"/>
      <c r="M1880" s="316"/>
      <c r="N1880" s="316"/>
      <c r="O1880" s="316"/>
      <c r="P1880" s="316"/>
      <c r="Q1880" s="316"/>
      <c r="S1880" s="321"/>
      <c r="U1880" s="322"/>
      <c r="V1880" s="316"/>
      <c r="W1880" s="316"/>
      <c r="X1880" s="316"/>
      <c r="Y1880" s="316"/>
      <c r="Z1880" s="316"/>
      <c r="AA1880" s="316"/>
      <c r="AB1880" s="323"/>
      <c r="AU1880" s="324" t="s">
        <v>180</v>
      </c>
      <c r="AV1880" s="324" t="s">
        <v>86</v>
      </c>
      <c r="AW1880" s="116" t="s">
        <v>86</v>
      </c>
      <c r="AX1880" s="116" t="s">
        <v>31</v>
      </c>
      <c r="AY1880" s="116" t="s">
        <v>74</v>
      </c>
      <c r="AZ1880" s="324" t="s">
        <v>172</v>
      </c>
    </row>
    <row r="1881" spans="2:66" s="119" customFormat="1" ht="22.6" customHeight="1" x14ac:dyDescent="0.35">
      <c r="B1881" s="344"/>
      <c r="C1881" s="345"/>
      <c r="D1881" s="345"/>
      <c r="E1881" s="346" t="s">
        <v>5</v>
      </c>
      <c r="F1881" s="347" t="s">
        <v>250</v>
      </c>
      <c r="G1881" s="348"/>
      <c r="H1881" s="348"/>
      <c r="I1881" s="348"/>
      <c r="J1881" s="345"/>
      <c r="K1881" s="349">
        <v>406.8</v>
      </c>
      <c r="L1881" s="345"/>
      <c r="M1881" s="345"/>
      <c r="N1881" s="345"/>
      <c r="O1881" s="345"/>
      <c r="P1881" s="345"/>
      <c r="Q1881" s="345"/>
      <c r="S1881" s="350"/>
      <c r="U1881" s="351"/>
      <c r="V1881" s="345"/>
      <c r="W1881" s="345"/>
      <c r="X1881" s="345"/>
      <c r="Y1881" s="345"/>
      <c r="Z1881" s="345"/>
      <c r="AA1881" s="345"/>
      <c r="AB1881" s="352"/>
      <c r="AU1881" s="353" t="s">
        <v>180</v>
      </c>
      <c r="AV1881" s="353" t="s">
        <v>86</v>
      </c>
      <c r="AW1881" s="119" t="s">
        <v>190</v>
      </c>
      <c r="AX1881" s="119" t="s">
        <v>31</v>
      </c>
      <c r="AY1881" s="119" t="s">
        <v>74</v>
      </c>
      <c r="AZ1881" s="353" t="s">
        <v>172</v>
      </c>
    </row>
    <row r="1882" spans="2:66" s="115" customFormat="1" ht="22.6" customHeight="1" x14ac:dyDescent="0.35">
      <c r="B1882" s="303"/>
      <c r="C1882" s="304"/>
      <c r="D1882" s="304"/>
      <c r="E1882" s="305" t="s">
        <v>5</v>
      </c>
      <c r="F1882" s="313" t="s">
        <v>523</v>
      </c>
      <c r="G1882" s="314"/>
      <c r="H1882" s="314"/>
      <c r="I1882" s="314"/>
      <c r="J1882" s="304"/>
      <c r="K1882" s="308" t="s">
        <v>5</v>
      </c>
      <c r="L1882" s="304"/>
      <c r="M1882" s="304"/>
      <c r="N1882" s="304"/>
      <c r="O1882" s="304"/>
      <c r="P1882" s="304"/>
      <c r="Q1882" s="304"/>
      <c r="S1882" s="309"/>
      <c r="U1882" s="310"/>
      <c r="V1882" s="304"/>
      <c r="W1882" s="304"/>
      <c r="X1882" s="304"/>
      <c r="Y1882" s="304"/>
      <c r="Z1882" s="304"/>
      <c r="AA1882" s="304"/>
      <c r="AB1882" s="311"/>
      <c r="AU1882" s="312" t="s">
        <v>180</v>
      </c>
      <c r="AV1882" s="312" t="s">
        <v>86</v>
      </c>
      <c r="AW1882" s="115" t="s">
        <v>81</v>
      </c>
      <c r="AX1882" s="115" t="s">
        <v>31</v>
      </c>
      <c r="AY1882" s="115" t="s">
        <v>74</v>
      </c>
      <c r="AZ1882" s="312" t="s">
        <v>172</v>
      </c>
    </row>
    <row r="1883" spans="2:66" s="115" customFormat="1" ht="22.6" customHeight="1" x14ac:dyDescent="0.35">
      <c r="B1883" s="303"/>
      <c r="C1883" s="304"/>
      <c r="D1883" s="304"/>
      <c r="E1883" s="305" t="s">
        <v>5</v>
      </c>
      <c r="F1883" s="313" t="s">
        <v>430</v>
      </c>
      <c r="G1883" s="314"/>
      <c r="H1883" s="314"/>
      <c r="I1883" s="314"/>
      <c r="J1883" s="304"/>
      <c r="K1883" s="308" t="s">
        <v>5</v>
      </c>
      <c r="L1883" s="304"/>
      <c r="M1883" s="304"/>
      <c r="N1883" s="304"/>
      <c r="O1883" s="304"/>
      <c r="P1883" s="304"/>
      <c r="Q1883" s="304"/>
      <c r="S1883" s="309"/>
      <c r="U1883" s="310"/>
      <c r="V1883" s="304"/>
      <c r="W1883" s="304"/>
      <c r="X1883" s="304"/>
      <c r="Y1883" s="304"/>
      <c r="Z1883" s="304"/>
      <c r="AA1883" s="304"/>
      <c r="AB1883" s="311"/>
      <c r="AU1883" s="312" t="s">
        <v>180</v>
      </c>
      <c r="AV1883" s="312" t="s">
        <v>86</v>
      </c>
      <c r="AW1883" s="115" t="s">
        <v>81</v>
      </c>
      <c r="AX1883" s="115" t="s">
        <v>31</v>
      </c>
      <c r="AY1883" s="115" t="s">
        <v>74</v>
      </c>
      <c r="AZ1883" s="312" t="s">
        <v>172</v>
      </c>
    </row>
    <row r="1884" spans="2:66" s="116" customFormat="1" ht="22.6" customHeight="1" x14ac:dyDescent="0.35">
      <c r="B1884" s="315"/>
      <c r="C1884" s="316"/>
      <c r="D1884" s="316"/>
      <c r="E1884" s="317" t="s">
        <v>5</v>
      </c>
      <c r="F1884" s="318" t="s">
        <v>1852</v>
      </c>
      <c r="G1884" s="319"/>
      <c r="H1884" s="319"/>
      <c r="I1884" s="319"/>
      <c r="J1884" s="316"/>
      <c r="K1884" s="320">
        <v>14.3</v>
      </c>
      <c r="L1884" s="316"/>
      <c r="M1884" s="316"/>
      <c r="N1884" s="316"/>
      <c r="O1884" s="316"/>
      <c r="P1884" s="316"/>
      <c r="Q1884" s="316"/>
      <c r="S1884" s="321"/>
      <c r="U1884" s="322"/>
      <c r="V1884" s="316"/>
      <c r="W1884" s="316"/>
      <c r="X1884" s="316"/>
      <c r="Y1884" s="316"/>
      <c r="Z1884" s="316"/>
      <c r="AA1884" s="316"/>
      <c r="AB1884" s="323"/>
      <c r="AU1884" s="324" t="s">
        <v>180</v>
      </c>
      <c r="AV1884" s="324" t="s">
        <v>86</v>
      </c>
      <c r="AW1884" s="116" t="s">
        <v>86</v>
      </c>
      <c r="AX1884" s="116" t="s">
        <v>31</v>
      </c>
      <c r="AY1884" s="116" t="s">
        <v>74</v>
      </c>
      <c r="AZ1884" s="324" t="s">
        <v>172</v>
      </c>
    </row>
    <row r="1885" spans="2:66" s="117" customFormat="1" ht="22.6" customHeight="1" x14ac:dyDescent="0.35">
      <c r="B1885" s="325"/>
      <c r="C1885" s="326"/>
      <c r="D1885" s="326"/>
      <c r="E1885" s="327" t="s">
        <v>5</v>
      </c>
      <c r="F1885" s="328" t="s">
        <v>189</v>
      </c>
      <c r="G1885" s="329"/>
      <c r="H1885" s="329"/>
      <c r="I1885" s="329"/>
      <c r="J1885" s="326"/>
      <c r="K1885" s="330">
        <v>421.1</v>
      </c>
      <c r="L1885" s="326"/>
      <c r="M1885" s="326"/>
      <c r="N1885" s="326"/>
      <c r="O1885" s="326"/>
      <c r="P1885" s="326"/>
      <c r="Q1885" s="326"/>
      <c r="S1885" s="331"/>
      <c r="U1885" s="332"/>
      <c r="V1885" s="326"/>
      <c r="W1885" s="326"/>
      <c r="X1885" s="326"/>
      <c r="Y1885" s="326"/>
      <c r="Z1885" s="326"/>
      <c r="AA1885" s="326"/>
      <c r="AB1885" s="333"/>
      <c r="AU1885" s="334" t="s">
        <v>180</v>
      </c>
      <c r="AV1885" s="334" t="s">
        <v>86</v>
      </c>
      <c r="AW1885" s="117" t="s">
        <v>177</v>
      </c>
      <c r="AX1885" s="117" t="s">
        <v>31</v>
      </c>
      <c r="AY1885" s="117" t="s">
        <v>81</v>
      </c>
      <c r="AZ1885" s="334" t="s">
        <v>172</v>
      </c>
    </row>
    <row r="1886" spans="2:66" s="112" customFormat="1" ht="31.6" customHeight="1" x14ac:dyDescent="0.35">
      <c r="B1886" s="187"/>
      <c r="C1886" s="288" t="s">
        <v>1853</v>
      </c>
      <c r="D1886" s="288" t="s">
        <v>173</v>
      </c>
      <c r="E1886" s="289" t="s">
        <v>1854</v>
      </c>
      <c r="F1886" s="290" t="s">
        <v>1855</v>
      </c>
      <c r="G1886" s="290"/>
      <c r="H1886" s="290"/>
      <c r="I1886" s="290"/>
      <c r="J1886" s="291" t="s">
        <v>176</v>
      </c>
      <c r="K1886" s="292">
        <v>353.3</v>
      </c>
      <c r="L1886" s="293"/>
      <c r="M1886" s="293"/>
      <c r="N1886" s="294">
        <f>ROUND(L1886*K1886,2)</f>
        <v>0</v>
      </c>
      <c r="O1886" s="294"/>
      <c r="P1886" s="294"/>
      <c r="Q1886" s="294"/>
      <c r="R1886" s="114" t="s">
        <v>2286</v>
      </c>
      <c r="S1886" s="192"/>
      <c r="U1886" s="295" t="s">
        <v>5</v>
      </c>
      <c r="V1886" s="300" t="s">
        <v>39</v>
      </c>
      <c r="W1886" s="301">
        <v>0.59799999999999998</v>
      </c>
      <c r="X1886" s="301">
        <f>W1886*K1886</f>
        <v>211.27340000000001</v>
      </c>
      <c r="Y1886" s="301">
        <v>3.4499999999999999E-3</v>
      </c>
      <c r="Z1886" s="301">
        <f>Y1886*K1886</f>
        <v>1.218885</v>
      </c>
      <c r="AA1886" s="301">
        <v>0</v>
      </c>
      <c r="AB1886" s="302">
        <f>AA1886*K1886</f>
        <v>0</v>
      </c>
      <c r="AS1886" s="172" t="s">
        <v>273</v>
      </c>
      <c r="AU1886" s="172" t="s">
        <v>173</v>
      </c>
      <c r="AV1886" s="172" t="s">
        <v>86</v>
      </c>
      <c r="AZ1886" s="172" t="s">
        <v>172</v>
      </c>
      <c r="BF1886" s="299">
        <f>IF(V1886="základní",N1886,0)</f>
        <v>0</v>
      </c>
      <c r="BG1886" s="299">
        <f>IF(V1886="snížená",N1886,0)</f>
        <v>0</v>
      </c>
      <c r="BH1886" s="299">
        <f>IF(V1886="zákl. přenesená",N1886,0)</f>
        <v>0</v>
      </c>
      <c r="BI1886" s="299">
        <f>IF(V1886="sníž. přenesená",N1886,0)</f>
        <v>0</v>
      </c>
      <c r="BJ1886" s="299">
        <f>IF(V1886="nulová",N1886,0)</f>
        <v>0</v>
      </c>
      <c r="BK1886" s="172" t="s">
        <v>81</v>
      </c>
      <c r="BL1886" s="299">
        <f>ROUND(L1886*K1886,2)</f>
        <v>0</v>
      </c>
      <c r="BM1886" s="172" t="s">
        <v>273</v>
      </c>
      <c r="BN1886" s="172" t="s">
        <v>1856</v>
      </c>
    </row>
    <row r="1887" spans="2:66" s="115" customFormat="1" ht="22.6" customHeight="1" x14ac:dyDescent="0.35">
      <c r="B1887" s="303"/>
      <c r="C1887" s="304"/>
      <c r="D1887" s="304"/>
      <c r="E1887" s="305" t="s">
        <v>5</v>
      </c>
      <c r="F1887" s="306" t="s">
        <v>235</v>
      </c>
      <c r="G1887" s="307"/>
      <c r="H1887" s="307"/>
      <c r="I1887" s="307"/>
      <c r="J1887" s="304"/>
      <c r="K1887" s="308" t="s">
        <v>5</v>
      </c>
      <c r="L1887" s="304"/>
      <c r="M1887" s="304"/>
      <c r="N1887" s="304"/>
      <c r="O1887" s="304"/>
      <c r="P1887" s="304"/>
      <c r="Q1887" s="304"/>
      <c r="S1887" s="309"/>
      <c r="U1887" s="310"/>
      <c r="V1887" s="304"/>
      <c r="W1887" s="304"/>
      <c r="X1887" s="304"/>
      <c r="Y1887" s="304"/>
      <c r="Z1887" s="304"/>
      <c r="AA1887" s="304"/>
      <c r="AB1887" s="311"/>
      <c r="AU1887" s="312" t="s">
        <v>180</v>
      </c>
      <c r="AV1887" s="312" t="s">
        <v>86</v>
      </c>
      <c r="AW1887" s="115" t="s">
        <v>81</v>
      </c>
      <c r="AX1887" s="115" t="s">
        <v>31</v>
      </c>
      <c r="AY1887" s="115" t="s">
        <v>74</v>
      </c>
      <c r="AZ1887" s="312" t="s">
        <v>172</v>
      </c>
    </row>
    <row r="1888" spans="2:66" s="115" customFormat="1" ht="22.6" customHeight="1" x14ac:dyDescent="0.35">
      <c r="B1888" s="303"/>
      <c r="C1888" s="304"/>
      <c r="D1888" s="304"/>
      <c r="E1888" s="305" t="s">
        <v>5</v>
      </c>
      <c r="F1888" s="313" t="s">
        <v>430</v>
      </c>
      <c r="G1888" s="314"/>
      <c r="H1888" s="314"/>
      <c r="I1888" s="314"/>
      <c r="J1888" s="304"/>
      <c r="K1888" s="308" t="s">
        <v>5</v>
      </c>
      <c r="L1888" s="304"/>
      <c r="M1888" s="304"/>
      <c r="N1888" s="304"/>
      <c r="O1888" s="304"/>
      <c r="P1888" s="304"/>
      <c r="Q1888" s="304"/>
      <c r="S1888" s="309"/>
      <c r="U1888" s="310"/>
      <c r="V1888" s="304"/>
      <c r="W1888" s="304"/>
      <c r="X1888" s="304"/>
      <c r="Y1888" s="304"/>
      <c r="Z1888" s="304"/>
      <c r="AA1888" s="304"/>
      <c r="AB1888" s="311"/>
      <c r="AU1888" s="312" t="s">
        <v>180</v>
      </c>
      <c r="AV1888" s="312" t="s">
        <v>86</v>
      </c>
      <c r="AW1888" s="115" t="s">
        <v>81</v>
      </c>
      <c r="AX1888" s="115" t="s">
        <v>31</v>
      </c>
      <c r="AY1888" s="115" t="s">
        <v>74</v>
      </c>
      <c r="AZ1888" s="312" t="s">
        <v>172</v>
      </c>
    </row>
    <row r="1889" spans="2:66" s="115" customFormat="1" ht="22.6" customHeight="1" x14ac:dyDescent="0.35">
      <c r="B1889" s="303"/>
      <c r="C1889" s="304"/>
      <c r="D1889" s="304"/>
      <c r="E1889" s="305" t="s">
        <v>5</v>
      </c>
      <c r="F1889" s="313" t="s">
        <v>1857</v>
      </c>
      <c r="G1889" s="314"/>
      <c r="H1889" s="314"/>
      <c r="I1889" s="314"/>
      <c r="J1889" s="304"/>
      <c r="K1889" s="308" t="s">
        <v>5</v>
      </c>
      <c r="L1889" s="304"/>
      <c r="M1889" s="304"/>
      <c r="N1889" s="304"/>
      <c r="O1889" s="304"/>
      <c r="P1889" s="304"/>
      <c r="Q1889" s="304"/>
      <c r="S1889" s="309"/>
      <c r="U1889" s="310"/>
      <c r="V1889" s="304"/>
      <c r="W1889" s="304"/>
      <c r="X1889" s="304"/>
      <c r="Y1889" s="304"/>
      <c r="Z1889" s="304"/>
      <c r="AA1889" s="304"/>
      <c r="AB1889" s="311"/>
      <c r="AU1889" s="312" t="s">
        <v>180</v>
      </c>
      <c r="AV1889" s="312" t="s">
        <v>86</v>
      </c>
      <c r="AW1889" s="115" t="s">
        <v>81</v>
      </c>
      <c r="AX1889" s="115" t="s">
        <v>31</v>
      </c>
      <c r="AY1889" s="115" t="s">
        <v>74</v>
      </c>
      <c r="AZ1889" s="312" t="s">
        <v>172</v>
      </c>
    </row>
    <row r="1890" spans="2:66" s="116" customFormat="1" ht="22.6" customHeight="1" x14ac:dyDescent="0.35">
      <c r="B1890" s="315"/>
      <c r="C1890" s="316"/>
      <c r="D1890" s="316"/>
      <c r="E1890" s="317" t="s">
        <v>5</v>
      </c>
      <c r="F1890" s="318" t="s">
        <v>1858</v>
      </c>
      <c r="G1890" s="319"/>
      <c r="H1890" s="319"/>
      <c r="I1890" s="319"/>
      <c r="J1890" s="316"/>
      <c r="K1890" s="320">
        <v>113.9</v>
      </c>
      <c r="L1890" s="316"/>
      <c r="M1890" s="316"/>
      <c r="N1890" s="316"/>
      <c r="O1890" s="316"/>
      <c r="P1890" s="316"/>
      <c r="Q1890" s="316"/>
      <c r="S1890" s="321"/>
      <c r="U1890" s="322"/>
      <c r="V1890" s="316"/>
      <c r="W1890" s="316"/>
      <c r="X1890" s="316"/>
      <c r="Y1890" s="316"/>
      <c r="Z1890" s="316"/>
      <c r="AA1890" s="316"/>
      <c r="AB1890" s="323"/>
      <c r="AU1890" s="324" t="s">
        <v>180</v>
      </c>
      <c r="AV1890" s="324" t="s">
        <v>86</v>
      </c>
      <c r="AW1890" s="116" t="s">
        <v>86</v>
      </c>
      <c r="AX1890" s="116" t="s">
        <v>31</v>
      </c>
      <c r="AY1890" s="116" t="s">
        <v>74</v>
      </c>
      <c r="AZ1890" s="324" t="s">
        <v>172</v>
      </c>
    </row>
    <row r="1891" spans="2:66" s="116" customFormat="1" ht="22.6" customHeight="1" x14ac:dyDescent="0.35">
      <c r="B1891" s="315"/>
      <c r="C1891" s="316"/>
      <c r="D1891" s="316"/>
      <c r="E1891" s="317" t="s">
        <v>5</v>
      </c>
      <c r="F1891" s="318" t="s">
        <v>1859</v>
      </c>
      <c r="G1891" s="319"/>
      <c r="H1891" s="319"/>
      <c r="I1891" s="319"/>
      <c r="J1891" s="316"/>
      <c r="K1891" s="320">
        <v>38.1</v>
      </c>
      <c r="L1891" s="316"/>
      <c r="M1891" s="316"/>
      <c r="N1891" s="316"/>
      <c r="O1891" s="316"/>
      <c r="P1891" s="316"/>
      <c r="Q1891" s="316"/>
      <c r="S1891" s="321"/>
      <c r="U1891" s="322"/>
      <c r="V1891" s="316"/>
      <c r="W1891" s="316"/>
      <c r="X1891" s="316"/>
      <c r="Y1891" s="316"/>
      <c r="Z1891" s="316"/>
      <c r="AA1891" s="316"/>
      <c r="AB1891" s="323"/>
      <c r="AU1891" s="324" t="s">
        <v>180</v>
      </c>
      <c r="AV1891" s="324" t="s">
        <v>86</v>
      </c>
      <c r="AW1891" s="116" t="s">
        <v>86</v>
      </c>
      <c r="AX1891" s="116" t="s">
        <v>31</v>
      </c>
      <c r="AY1891" s="116" t="s">
        <v>74</v>
      </c>
      <c r="AZ1891" s="324" t="s">
        <v>172</v>
      </c>
    </row>
    <row r="1892" spans="2:66" s="119" customFormat="1" ht="22.6" customHeight="1" x14ac:dyDescent="0.35">
      <c r="B1892" s="344"/>
      <c r="C1892" s="345"/>
      <c r="D1892" s="345"/>
      <c r="E1892" s="346" t="s">
        <v>5</v>
      </c>
      <c r="F1892" s="347" t="s">
        <v>250</v>
      </c>
      <c r="G1892" s="348"/>
      <c r="H1892" s="348"/>
      <c r="I1892" s="348"/>
      <c r="J1892" s="345"/>
      <c r="K1892" s="349">
        <v>152</v>
      </c>
      <c r="L1892" s="345"/>
      <c r="M1892" s="345"/>
      <c r="N1892" s="345"/>
      <c r="O1892" s="345"/>
      <c r="P1892" s="345"/>
      <c r="Q1892" s="345"/>
      <c r="S1892" s="350"/>
      <c r="U1892" s="351"/>
      <c r="V1892" s="345"/>
      <c r="W1892" s="345"/>
      <c r="X1892" s="345"/>
      <c r="Y1892" s="345"/>
      <c r="Z1892" s="345"/>
      <c r="AA1892" s="345"/>
      <c r="AB1892" s="352"/>
      <c r="AU1892" s="353" t="s">
        <v>180</v>
      </c>
      <c r="AV1892" s="353" t="s">
        <v>86</v>
      </c>
      <c r="AW1892" s="119" t="s">
        <v>190</v>
      </c>
      <c r="AX1892" s="119" t="s">
        <v>31</v>
      </c>
      <c r="AY1892" s="119" t="s">
        <v>74</v>
      </c>
      <c r="AZ1892" s="353" t="s">
        <v>172</v>
      </c>
    </row>
    <row r="1893" spans="2:66" s="116" customFormat="1" ht="22.6" customHeight="1" x14ac:dyDescent="0.35">
      <c r="B1893" s="315"/>
      <c r="C1893" s="316"/>
      <c r="D1893" s="316"/>
      <c r="E1893" s="317" t="s">
        <v>5</v>
      </c>
      <c r="F1893" s="318" t="s">
        <v>1860</v>
      </c>
      <c r="G1893" s="319"/>
      <c r="H1893" s="319"/>
      <c r="I1893" s="319"/>
      <c r="J1893" s="316"/>
      <c r="K1893" s="320">
        <v>24.9</v>
      </c>
      <c r="L1893" s="316"/>
      <c r="M1893" s="316"/>
      <c r="N1893" s="316"/>
      <c r="O1893" s="316"/>
      <c r="P1893" s="316"/>
      <c r="Q1893" s="316"/>
      <c r="S1893" s="321"/>
      <c r="U1893" s="322"/>
      <c r="V1893" s="316"/>
      <c r="W1893" s="316"/>
      <c r="X1893" s="316"/>
      <c r="Y1893" s="316"/>
      <c r="Z1893" s="316"/>
      <c r="AA1893" s="316"/>
      <c r="AB1893" s="323"/>
      <c r="AU1893" s="324" t="s">
        <v>180</v>
      </c>
      <c r="AV1893" s="324" t="s">
        <v>86</v>
      </c>
      <c r="AW1893" s="116" t="s">
        <v>86</v>
      </c>
      <c r="AX1893" s="116" t="s">
        <v>31</v>
      </c>
      <c r="AY1893" s="116" t="s">
        <v>74</v>
      </c>
      <c r="AZ1893" s="324" t="s">
        <v>172</v>
      </c>
    </row>
    <row r="1894" spans="2:66" s="116" customFormat="1" ht="22.6" customHeight="1" x14ac:dyDescent="0.35">
      <c r="B1894" s="315"/>
      <c r="C1894" s="316"/>
      <c r="D1894" s="316"/>
      <c r="E1894" s="317" t="s">
        <v>5</v>
      </c>
      <c r="F1894" s="318" t="s">
        <v>1861</v>
      </c>
      <c r="G1894" s="319"/>
      <c r="H1894" s="319"/>
      <c r="I1894" s="319"/>
      <c r="J1894" s="316"/>
      <c r="K1894" s="320">
        <v>14.4</v>
      </c>
      <c r="L1894" s="316"/>
      <c r="M1894" s="316"/>
      <c r="N1894" s="316"/>
      <c r="O1894" s="316"/>
      <c r="P1894" s="316"/>
      <c r="Q1894" s="316"/>
      <c r="S1894" s="321"/>
      <c r="U1894" s="322"/>
      <c r="V1894" s="316"/>
      <c r="W1894" s="316"/>
      <c r="X1894" s="316"/>
      <c r="Y1894" s="316"/>
      <c r="Z1894" s="316"/>
      <c r="AA1894" s="316"/>
      <c r="AB1894" s="323"/>
      <c r="AU1894" s="324" t="s">
        <v>180</v>
      </c>
      <c r="AV1894" s="324" t="s">
        <v>86</v>
      </c>
      <c r="AW1894" s="116" t="s">
        <v>86</v>
      </c>
      <c r="AX1894" s="116" t="s">
        <v>31</v>
      </c>
      <c r="AY1894" s="116" t="s">
        <v>74</v>
      </c>
      <c r="AZ1894" s="324" t="s">
        <v>172</v>
      </c>
    </row>
    <row r="1895" spans="2:66" s="116" customFormat="1" ht="22.6" customHeight="1" x14ac:dyDescent="0.35">
      <c r="B1895" s="315"/>
      <c r="C1895" s="316"/>
      <c r="D1895" s="316"/>
      <c r="E1895" s="317" t="s">
        <v>5</v>
      </c>
      <c r="F1895" s="318" t="s">
        <v>1852</v>
      </c>
      <c r="G1895" s="319"/>
      <c r="H1895" s="319"/>
      <c r="I1895" s="319"/>
      <c r="J1895" s="316"/>
      <c r="K1895" s="320">
        <v>14.3</v>
      </c>
      <c r="L1895" s="316"/>
      <c r="M1895" s="316"/>
      <c r="N1895" s="316"/>
      <c r="O1895" s="316"/>
      <c r="P1895" s="316"/>
      <c r="Q1895" s="316"/>
      <c r="S1895" s="321"/>
      <c r="U1895" s="322"/>
      <c r="V1895" s="316"/>
      <c r="W1895" s="316"/>
      <c r="X1895" s="316"/>
      <c r="Y1895" s="316"/>
      <c r="Z1895" s="316"/>
      <c r="AA1895" s="316"/>
      <c r="AB1895" s="323"/>
      <c r="AU1895" s="324" t="s">
        <v>180</v>
      </c>
      <c r="AV1895" s="324" t="s">
        <v>86</v>
      </c>
      <c r="AW1895" s="116" t="s">
        <v>86</v>
      </c>
      <c r="AX1895" s="116" t="s">
        <v>31</v>
      </c>
      <c r="AY1895" s="116" t="s">
        <v>74</v>
      </c>
      <c r="AZ1895" s="324" t="s">
        <v>172</v>
      </c>
    </row>
    <row r="1896" spans="2:66" s="119" customFormat="1" ht="22.6" customHeight="1" x14ac:dyDescent="0.35">
      <c r="B1896" s="344"/>
      <c r="C1896" s="345"/>
      <c r="D1896" s="345"/>
      <c r="E1896" s="346" t="s">
        <v>5</v>
      </c>
      <c r="F1896" s="347" t="s">
        <v>250</v>
      </c>
      <c r="G1896" s="348"/>
      <c r="H1896" s="348"/>
      <c r="I1896" s="348"/>
      <c r="J1896" s="345"/>
      <c r="K1896" s="349">
        <v>53.6</v>
      </c>
      <c r="L1896" s="345"/>
      <c r="M1896" s="345"/>
      <c r="N1896" s="345"/>
      <c r="O1896" s="345"/>
      <c r="P1896" s="345"/>
      <c r="Q1896" s="345"/>
      <c r="S1896" s="350"/>
      <c r="U1896" s="351"/>
      <c r="V1896" s="345"/>
      <c r="W1896" s="345"/>
      <c r="X1896" s="345"/>
      <c r="Y1896" s="345"/>
      <c r="Z1896" s="345"/>
      <c r="AA1896" s="345"/>
      <c r="AB1896" s="352"/>
      <c r="AU1896" s="353" t="s">
        <v>180</v>
      </c>
      <c r="AV1896" s="353" t="s">
        <v>86</v>
      </c>
      <c r="AW1896" s="119" t="s">
        <v>190</v>
      </c>
      <c r="AX1896" s="119" t="s">
        <v>31</v>
      </c>
      <c r="AY1896" s="119" t="s">
        <v>74</v>
      </c>
      <c r="AZ1896" s="353" t="s">
        <v>172</v>
      </c>
    </row>
    <row r="1897" spans="2:66" s="116" customFormat="1" ht="22.6" customHeight="1" x14ac:dyDescent="0.35">
      <c r="B1897" s="315"/>
      <c r="C1897" s="316"/>
      <c r="D1897" s="316"/>
      <c r="E1897" s="317" t="s">
        <v>5</v>
      </c>
      <c r="F1897" s="318" t="s">
        <v>1862</v>
      </c>
      <c r="G1897" s="319"/>
      <c r="H1897" s="319"/>
      <c r="I1897" s="319"/>
      <c r="J1897" s="316"/>
      <c r="K1897" s="320">
        <v>137.80000000000001</v>
      </c>
      <c r="L1897" s="316"/>
      <c r="M1897" s="316"/>
      <c r="N1897" s="316"/>
      <c r="O1897" s="316"/>
      <c r="P1897" s="316"/>
      <c r="Q1897" s="316"/>
      <c r="S1897" s="321"/>
      <c r="U1897" s="322"/>
      <c r="V1897" s="316"/>
      <c r="W1897" s="316"/>
      <c r="X1897" s="316"/>
      <c r="Y1897" s="316"/>
      <c r="Z1897" s="316"/>
      <c r="AA1897" s="316"/>
      <c r="AB1897" s="323"/>
      <c r="AU1897" s="324" t="s">
        <v>180</v>
      </c>
      <c r="AV1897" s="324" t="s">
        <v>86</v>
      </c>
      <c r="AW1897" s="116" t="s">
        <v>86</v>
      </c>
      <c r="AX1897" s="116" t="s">
        <v>31</v>
      </c>
      <c r="AY1897" s="116" t="s">
        <v>74</v>
      </c>
      <c r="AZ1897" s="324" t="s">
        <v>172</v>
      </c>
    </row>
    <row r="1898" spans="2:66" s="116" customFormat="1" ht="22.6" customHeight="1" x14ac:dyDescent="0.35">
      <c r="B1898" s="315"/>
      <c r="C1898" s="316"/>
      <c r="D1898" s="316"/>
      <c r="E1898" s="317" t="s">
        <v>5</v>
      </c>
      <c r="F1898" s="318" t="s">
        <v>1863</v>
      </c>
      <c r="G1898" s="319"/>
      <c r="H1898" s="319"/>
      <c r="I1898" s="319"/>
      <c r="J1898" s="316"/>
      <c r="K1898" s="320">
        <v>9.9</v>
      </c>
      <c r="L1898" s="316"/>
      <c r="M1898" s="316"/>
      <c r="N1898" s="316"/>
      <c r="O1898" s="316"/>
      <c r="P1898" s="316"/>
      <c r="Q1898" s="316"/>
      <c r="S1898" s="321"/>
      <c r="U1898" s="322"/>
      <c r="V1898" s="316"/>
      <c r="W1898" s="316"/>
      <c r="X1898" s="316"/>
      <c r="Y1898" s="316"/>
      <c r="Z1898" s="316"/>
      <c r="AA1898" s="316"/>
      <c r="AB1898" s="323"/>
      <c r="AU1898" s="324" t="s">
        <v>180</v>
      </c>
      <c r="AV1898" s="324" t="s">
        <v>86</v>
      </c>
      <c r="AW1898" s="116" t="s">
        <v>86</v>
      </c>
      <c r="AX1898" s="116" t="s">
        <v>31</v>
      </c>
      <c r="AY1898" s="116" t="s">
        <v>74</v>
      </c>
      <c r="AZ1898" s="324" t="s">
        <v>172</v>
      </c>
    </row>
    <row r="1899" spans="2:66" s="117" customFormat="1" ht="22.6" customHeight="1" x14ac:dyDescent="0.35">
      <c r="B1899" s="325"/>
      <c r="C1899" s="326"/>
      <c r="D1899" s="326"/>
      <c r="E1899" s="327" t="s">
        <v>5</v>
      </c>
      <c r="F1899" s="328" t="s">
        <v>189</v>
      </c>
      <c r="G1899" s="329"/>
      <c r="H1899" s="329"/>
      <c r="I1899" s="329"/>
      <c r="J1899" s="326"/>
      <c r="K1899" s="330">
        <v>353.3</v>
      </c>
      <c r="L1899" s="326"/>
      <c r="M1899" s="326"/>
      <c r="N1899" s="326"/>
      <c r="O1899" s="326"/>
      <c r="P1899" s="326"/>
      <c r="Q1899" s="326"/>
      <c r="S1899" s="331"/>
      <c r="U1899" s="332"/>
      <c r="V1899" s="326"/>
      <c r="W1899" s="326"/>
      <c r="X1899" s="326"/>
      <c r="Y1899" s="326"/>
      <c r="Z1899" s="326"/>
      <c r="AA1899" s="326"/>
      <c r="AB1899" s="333"/>
      <c r="AU1899" s="334" t="s">
        <v>180</v>
      </c>
      <c r="AV1899" s="334" t="s">
        <v>86</v>
      </c>
      <c r="AW1899" s="117" t="s">
        <v>177</v>
      </c>
      <c r="AX1899" s="117" t="s">
        <v>31</v>
      </c>
      <c r="AY1899" s="117" t="s">
        <v>81</v>
      </c>
      <c r="AZ1899" s="334" t="s">
        <v>172</v>
      </c>
    </row>
    <row r="1900" spans="2:66" s="112" customFormat="1" ht="31.6" customHeight="1" x14ac:dyDescent="0.35">
      <c r="B1900" s="187"/>
      <c r="C1900" s="337" t="s">
        <v>1864</v>
      </c>
      <c r="D1900" s="337" t="s">
        <v>238</v>
      </c>
      <c r="E1900" s="338" t="s">
        <v>1865</v>
      </c>
      <c r="F1900" s="339" t="s">
        <v>1866</v>
      </c>
      <c r="G1900" s="339"/>
      <c r="H1900" s="339"/>
      <c r="I1900" s="339"/>
      <c r="J1900" s="340" t="s">
        <v>176</v>
      </c>
      <c r="K1900" s="341">
        <v>220.66300000000001</v>
      </c>
      <c r="L1900" s="342"/>
      <c r="M1900" s="342"/>
      <c r="N1900" s="343">
        <f>ROUND(L1900*K1900,2)</f>
        <v>0</v>
      </c>
      <c r="O1900" s="294"/>
      <c r="P1900" s="294"/>
      <c r="Q1900" s="294"/>
      <c r="R1900" s="118" t="s">
        <v>5</v>
      </c>
      <c r="S1900" s="192"/>
      <c r="U1900" s="295" t="s">
        <v>5</v>
      </c>
      <c r="V1900" s="300" t="s">
        <v>39</v>
      </c>
      <c r="W1900" s="301">
        <v>0</v>
      </c>
      <c r="X1900" s="301">
        <f>W1900*K1900</f>
        <v>0</v>
      </c>
      <c r="Y1900" s="301">
        <v>2.0199999999999999E-2</v>
      </c>
      <c r="Z1900" s="301">
        <f>Y1900*K1900</f>
        <v>4.4573926000000004</v>
      </c>
      <c r="AA1900" s="301">
        <v>0</v>
      </c>
      <c r="AB1900" s="302">
        <f>AA1900*K1900</f>
        <v>0</v>
      </c>
      <c r="AS1900" s="172" t="s">
        <v>375</v>
      </c>
      <c r="AU1900" s="172" t="s">
        <v>238</v>
      </c>
      <c r="AV1900" s="172" t="s">
        <v>86</v>
      </c>
      <c r="AZ1900" s="172" t="s">
        <v>172</v>
      </c>
      <c r="BF1900" s="299">
        <f>IF(V1900="základní",N1900,0)</f>
        <v>0</v>
      </c>
      <c r="BG1900" s="299">
        <f>IF(V1900="snížená",N1900,0)</f>
        <v>0</v>
      </c>
      <c r="BH1900" s="299">
        <f>IF(V1900="zákl. přenesená",N1900,0)</f>
        <v>0</v>
      </c>
      <c r="BI1900" s="299">
        <f>IF(V1900="sníž. přenesená",N1900,0)</f>
        <v>0</v>
      </c>
      <c r="BJ1900" s="299">
        <f>IF(V1900="nulová",N1900,0)</f>
        <v>0</v>
      </c>
      <c r="BK1900" s="172" t="s">
        <v>81</v>
      </c>
      <c r="BL1900" s="299">
        <f>ROUND(L1900*K1900,2)</f>
        <v>0</v>
      </c>
      <c r="BM1900" s="172" t="s">
        <v>273</v>
      </c>
      <c r="BN1900" s="172" t="s">
        <v>1867</v>
      </c>
    </row>
    <row r="1901" spans="2:66" s="116" customFormat="1" ht="22.6" customHeight="1" x14ac:dyDescent="0.35">
      <c r="B1901" s="315"/>
      <c r="C1901" s="316"/>
      <c r="D1901" s="316"/>
      <c r="E1901" s="317" t="s">
        <v>5</v>
      </c>
      <c r="F1901" s="335" t="s">
        <v>1868</v>
      </c>
      <c r="G1901" s="336"/>
      <c r="H1901" s="336"/>
      <c r="I1901" s="336"/>
      <c r="J1901" s="316"/>
      <c r="K1901" s="320">
        <v>191.4</v>
      </c>
      <c r="L1901" s="316"/>
      <c r="M1901" s="316"/>
      <c r="N1901" s="316"/>
      <c r="O1901" s="316"/>
      <c r="P1901" s="316"/>
      <c r="Q1901" s="316"/>
      <c r="S1901" s="321"/>
      <c r="U1901" s="322"/>
      <c r="V1901" s="316"/>
      <c r="W1901" s="316"/>
      <c r="X1901" s="316"/>
      <c r="Y1901" s="316"/>
      <c r="Z1901" s="316"/>
      <c r="AA1901" s="316"/>
      <c r="AB1901" s="323"/>
      <c r="AU1901" s="324" t="s">
        <v>180</v>
      </c>
      <c r="AV1901" s="324" t="s">
        <v>86</v>
      </c>
      <c r="AW1901" s="116" t="s">
        <v>86</v>
      </c>
      <c r="AX1901" s="116" t="s">
        <v>31</v>
      </c>
      <c r="AY1901" s="116" t="s">
        <v>74</v>
      </c>
      <c r="AZ1901" s="324" t="s">
        <v>172</v>
      </c>
    </row>
    <row r="1902" spans="2:66" s="116" customFormat="1" ht="22.6" customHeight="1" x14ac:dyDescent="0.35">
      <c r="B1902" s="315"/>
      <c r="C1902" s="316"/>
      <c r="D1902" s="316"/>
      <c r="E1902" s="317" t="s">
        <v>5</v>
      </c>
      <c r="F1902" s="318" t="s">
        <v>1869</v>
      </c>
      <c r="G1902" s="319"/>
      <c r="H1902" s="319"/>
      <c r="I1902" s="319"/>
      <c r="J1902" s="316"/>
      <c r="K1902" s="320">
        <v>19.14</v>
      </c>
      <c r="L1902" s="316"/>
      <c r="M1902" s="316"/>
      <c r="N1902" s="316"/>
      <c r="O1902" s="316"/>
      <c r="P1902" s="316"/>
      <c r="Q1902" s="316"/>
      <c r="S1902" s="321"/>
      <c r="U1902" s="322"/>
      <c r="V1902" s="316"/>
      <c r="W1902" s="316"/>
      <c r="X1902" s="316"/>
      <c r="Y1902" s="316"/>
      <c r="Z1902" s="316"/>
      <c r="AA1902" s="316"/>
      <c r="AB1902" s="323"/>
      <c r="AU1902" s="324" t="s">
        <v>180</v>
      </c>
      <c r="AV1902" s="324" t="s">
        <v>86</v>
      </c>
      <c r="AW1902" s="116" t="s">
        <v>86</v>
      </c>
      <c r="AX1902" s="116" t="s">
        <v>31</v>
      </c>
      <c r="AY1902" s="116" t="s">
        <v>74</v>
      </c>
      <c r="AZ1902" s="324" t="s">
        <v>172</v>
      </c>
    </row>
    <row r="1903" spans="2:66" s="116" customFormat="1" ht="22.6" customHeight="1" x14ac:dyDescent="0.35">
      <c r="B1903" s="315"/>
      <c r="C1903" s="316"/>
      <c r="D1903" s="316"/>
      <c r="E1903" s="317" t="s">
        <v>5</v>
      </c>
      <c r="F1903" s="318" t="s">
        <v>1870</v>
      </c>
      <c r="G1903" s="319"/>
      <c r="H1903" s="319"/>
      <c r="I1903" s="319"/>
      <c r="J1903" s="316"/>
      <c r="K1903" s="320">
        <v>8.8019999999999996</v>
      </c>
      <c r="L1903" s="316"/>
      <c r="M1903" s="316"/>
      <c r="N1903" s="316"/>
      <c r="O1903" s="316"/>
      <c r="P1903" s="316"/>
      <c r="Q1903" s="316"/>
      <c r="S1903" s="321"/>
      <c r="U1903" s="322"/>
      <c r="V1903" s="316"/>
      <c r="W1903" s="316"/>
      <c r="X1903" s="316"/>
      <c r="Y1903" s="316"/>
      <c r="Z1903" s="316"/>
      <c r="AA1903" s="316"/>
      <c r="AB1903" s="323"/>
      <c r="AU1903" s="324" t="s">
        <v>180</v>
      </c>
      <c r="AV1903" s="324" t="s">
        <v>86</v>
      </c>
      <c r="AW1903" s="116" t="s">
        <v>86</v>
      </c>
      <c r="AX1903" s="116" t="s">
        <v>31</v>
      </c>
      <c r="AY1903" s="116" t="s">
        <v>74</v>
      </c>
      <c r="AZ1903" s="324" t="s">
        <v>172</v>
      </c>
    </row>
    <row r="1904" spans="2:66" s="116" customFormat="1" ht="22.6" customHeight="1" x14ac:dyDescent="0.35">
      <c r="B1904" s="315"/>
      <c r="C1904" s="316"/>
      <c r="D1904" s="316"/>
      <c r="E1904" s="317" t="s">
        <v>5</v>
      </c>
      <c r="F1904" s="318" t="s">
        <v>1871</v>
      </c>
      <c r="G1904" s="319"/>
      <c r="H1904" s="319"/>
      <c r="I1904" s="319"/>
      <c r="J1904" s="316"/>
      <c r="K1904" s="320">
        <v>1.321</v>
      </c>
      <c r="L1904" s="316"/>
      <c r="M1904" s="316"/>
      <c r="N1904" s="316"/>
      <c r="O1904" s="316"/>
      <c r="P1904" s="316"/>
      <c r="Q1904" s="316"/>
      <c r="S1904" s="321"/>
      <c r="U1904" s="322"/>
      <c r="V1904" s="316"/>
      <c r="W1904" s="316"/>
      <c r="X1904" s="316"/>
      <c r="Y1904" s="316"/>
      <c r="Z1904" s="316"/>
      <c r="AA1904" s="316"/>
      <c r="AB1904" s="323"/>
      <c r="AU1904" s="324" t="s">
        <v>180</v>
      </c>
      <c r="AV1904" s="324" t="s">
        <v>86</v>
      </c>
      <c r="AW1904" s="116" t="s">
        <v>86</v>
      </c>
      <c r="AX1904" s="116" t="s">
        <v>31</v>
      </c>
      <c r="AY1904" s="116" t="s">
        <v>74</v>
      </c>
      <c r="AZ1904" s="324" t="s">
        <v>172</v>
      </c>
    </row>
    <row r="1905" spans="2:66" s="117" customFormat="1" ht="22.6" customHeight="1" x14ac:dyDescent="0.35">
      <c r="B1905" s="325"/>
      <c r="C1905" s="326"/>
      <c r="D1905" s="326"/>
      <c r="E1905" s="327" t="s">
        <v>5</v>
      </c>
      <c r="F1905" s="328" t="s">
        <v>189</v>
      </c>
      <c r="G1905" s="329"/>
      <c r="H1905" s="329"/>
      <c r="I1905" s="329"/>
      <c r="J1905" s="326"/>
      <c r="K1905" s="330">
        <v>220.66300000000001</v>
      </c>
      <c r="L1905" s="326"/>
      <c r="M1905" s="326"/>
      <c r="N1905" s="326"/>
      <c r="O1905" s="326"/>
      <c r="P1905" s="326"/>
      <c r="Q1905" s="326"/>
      <c r="S1905" s="331"/>
      <c r="U1905" s="332"/>
      <c r="V1905" s="326"/>
      <c r="W1905" s="326"/>
      <c r="X1905" s="326"/>
      <c r="Y1905" s="326"/>
      <c r="Z1905" s="326"/>
      <c r="AA1905" s="326"/>
      <c r="AB1905" s="333"/>
      <c r="AU1905" s="334" t="s">
        <v>180</v>
      </c>
      <c r="AV1905" s="334" t="s">
        <v>86</v>
      </c>
      <c r="AW1905" s="117" t="s">
        <v>177</v>
      </c>
      <c r="AX1905" s="117" t="s">
        <v>31</v>
      </c>
      <c r="AY1905" s="117" t="s">
        <v>81</v>
      </c>
      <c r="AZ1905" s="334" t="s">
        <v>172</v>
      </c>
    </row>
    <row r="1906" spans="2:66" s="112" customFormat="1" ht="31.6" customHeight="1" x14ac:dyDescent="0.35">
      <c r="B1906" s="187"/>
      <c r="C1906" s="337" t="s">
        <v>1872</v>
      </c>
      <c r="D1906" s="337" t="s">
        <v>238</v>
      </c>
      <c r="E1906" s="338" t="s">
        <v>1873</v>
      </c>
      <c r="F1906" s="339" t="s">
        <v>1874</v>
      </c>
      <c r="G1906" s="339"/>
      <c r="H1906" s="339"/>
      <c r="I1906" s="339"/>
      <c r="J1906" s="340" t="s">
        <v>176</v>
      </c>
      <c r="K1906" s="341">
        <v>181.50899999999999</v>
      </c>
      <c r="L1906" s="342"/>
      <c r="M1906" s="342"/>
      <c r="N1906" s="343">
        <f>ROUND(L1906*K1906,2)</f>
        <v>0</v>
      </c>
      <c r="O1906" s="294"/>
      <c r="P1906" s="294"/>
      <c r="Q1906" s="294"/>
      <c r="R1906" s="118" t="s">
        <v>5</v>
      </c>
      <c r="S1906" s="192"/>
      <c r="U1906" s="295" t="s">
        <v>5</v>
      </c>
      <c r="V1906" s="300" t="s">
        <v>39</v>
      </c>
      <c r="W1906" s="301">
        <v>0</v>
      </c>
      <c r="X1906" s="301">
        <f>W1906*K1906</f>
        <v>0</v>
      </c>
      <c r="Y1906" s="301">
        <v>2.0199999999999999E-2</v>
      </c>
      <c r="Z1906" s="301">
        <f>Y1906*K1906</f>
        <v>3.6664817999999997</v>
      </c>
      <c r="AA1906" s="301">
        <v>0</v>
      </c>
      <c r="AB1906" s="302">
        <f>AA1906*K1906</f>
        <v>0</v>
      </c>
      <c r="AS1906" s="172" t="s">
        <v>375</v>
      </c>
      <c r="AU1906" s="172" t="s">
        <v>238</v>
      </c>
      <c r="AV1906" s="172" t="s">
        <v>86</v>
      </c>
      <c r="AZ1906" s="172" t="s">
        <v>172</v>
      </c>
      <c r="BF1906" s="299">
        <f>IF(V1906="základní",N1906,0)</f>
        <v>0</v>
      </c>
      <c r="BG1906" s="299">
        <f>IF(V1906="snížená",N1906,0)</f>
        <v>0</v>
      </c>
      <c r="BH1906" s="299">
        <f>IF(V1906="zákl. přenesená",N1906,0)</f>
        <v>0</v>
      </c>
      <c r="BI1906" s="299">
        <f>IF(V1906="sníž. přenesená",N1906,0)</f>
        <v>0</v>
      </c>
      <c r="BJ1906" s="299">
        <f>IF(V1906="nulová",N1906,0)</f>
        <v>0</v>
      </c>
      <c r="BK1906" s="172" t="s">
        <v>81</v>
      </c>
      <c r="BL1906" s="299">
        <f>ROUND(L1906*K1906,2)</f>
        <v>0</v>
      </c>
      <c r="BM1906" s="172" t="s">
        <v>273</v>
      </c>
      <c r="BN1906" s="172" t="s">
        <v>1875</v>
      </c>
    </row>
    <row r="1907" spans="2:66" s="116" customFormat="1" ht="22.6" customHeight="1" x14ac:dyDescent="0.35">
      <c r="B1907" s="315"/>
      <c r="C1907" s="316"/>
      <c r="D1907" s="316"/>
      <c r="E1907" s="317" t="s">
        <v>5</v>
      </c>
      <c r="F1907" s="335" t="s">
        <v>1876</v>
      </c>
      <c r="G1907" s="336"/>
      <c r="H1907" s="336"/>
      <c r="I1907" s="336"/>
      <c r="J1907" s="316"/>
      <c r="K1907" s="320">
        <v>161.9</v>
      </c>
      <c r="L1907" s="316"/>
      <c r="M1907" s="316"/>
      <c r="N1907" s="316"/>
      <c r="O1907" s="316"/>
      <c r="P1907" s="316"/>
      <c r="Q1907" s="316"/>
      <c r="S1907" s="321"/>
      <c r="U1907" s="322"/>
      <c r="V1907" s="316"/>
      <c r="W1907" s="316"/>
      <c r="X1907" s="316"/>
      <c r="Y1907" s="316"/>
      <c r="Z1907" s="316"/>
      <c r="AA1907" s="316"/>
      <c r="AB1907" s="323"/>
      <c r="AU1907" s="324" t="s">
        <v>180</v>
      </c>
      <c r="AV1907" s="324" t="s">
        <v>86</v>
      </c>
      <c r="AW1907" s="116" t="s">
        <v>86</v>
      </c>
      <c r="AX1907" s="116" t="s">
        <v>31</v>
      </c>
      <c r="AY1907" s="116" t="s">
        <v>74</v>
      </c>
      <c r="AZ1907" s="324" t="s">
        <v>172</v>
      </c>
    </row>
    <row r="1908" spans="2:66" s="116" customFormat="1" ht="22.6" customHeight="1" x14ac:dyDescent="0.35">
      <c r="B1908" s="315"/>
      <c r="C1908" s="316"/>
      <c r="D1908" s="316"/>
      <c r="E1908" s="317" t="s">
        <v>5</v>
      </c>
      <c r="F1908" s="318" t="s">
        <v>1877</v>
      </c>
      <c r="G1908" s="319"/>
      <c r="H1908" s="319"/>
      <c r="I1908" s="319"/>
      <c r="J1908" s="316"/>
      <c r="K1908" s="320">
        <v>16.190000000000001</v>
      </c>
      <c r="L1908" s="316"/>
      <c r="M1908" s="316"/>
      <c r="N1908" s="316"/>
      <c r="O1908" s="316"/>
      <c r="P1908" s="316"/>
      <c r="Q1908" s="316"/>
      <c r="S1908" s="321"/>
      <c r="U1908" s="322"/>
      <c r="V1908" s="316"/>
      <c r="W1908" s="316"/>
      <c r="X1908" s="316"/>
      <c r="Y1908" s="316"/>
      <c r="Z1908" s="316"/>
      <c r="AA1908" s="316"/>
      <c r="AB1908" s="323"/>
      <c r="AU1908" s="324" t="s">
        <v>180</v>
      </c>
      <c r="AV1908" s="324" t="s">
        <v>86</v>
      </c>
      <c r="AW1908" s="116" t="s">
        <v>86</v>
      </c>
      <c r="AX1908" s="116" t="s">
        <v>31</v>
      </c>
      <c r="AY1908" s="116" t="s">
        <v>74</v>
      </c>
      <c r="AZ1908" s="324" t="s">
        <v>172</v>
      </c>
    </row>
    <row r="1909" spans="2:66" s="116" customFormat="1" ht="22.6" customHeight="1" x14ac:dyDescent="0.35">
      <c r="B1909" s="315"/>
      <c r="C1909" s="316"/>
      <c r="D1909" s="316"/>
      <c r="E1909" s="317" t="s">
        <v>5</v>
      </c>
      <c r="F1909" s="318" t="s">
        <v>1878</v>
      </c>
      <c r="G1909" s="319"/>
      <c r="H1909" s="319"/>
      <c r="I1909" s="319"/>
      <c r="J1909" s="316"/>
      <c r="K1909" s="320">
        <v>2.9729999999999999</v>
      </c>
      <c r="L1909" s="316"/>
      <c r="M1909" s="316"/>
      <c r="N1909" s="316"/>
      <c r="O1909" s="316"/>
      <c r="P1909" s="316"/>
      <c r="Q1909" s="316"/>
      <c r="S1909" s="321"/>
      <c r="U1909" s="322"/>
      <c r="V1909" s="316"/>
      <c r="W1909" s="316"/>
      <c r="X1909" s="316"/>
      <c r="Y1909" s="316"/>
      <c r="Z1909" s="316"/>
      <c r="AA1909" s="316"/>
      <c r="AB1909" s="323"/>
      <c r="AU1909" s="324" t="s">
        <v>180</v>
      </c>
      <c r="AV1909" s="324" t="s">
        <v>86</v>
      </c>
      <c r="AW1909" s="116" t="s">
        <v>86</v>
      </c>
      <c r="AX1909" s="116" t="s">
        <v>31</v>
      </c>
      <c r="AY1909" s="116" t="s">
        <v>74</v>
      </c>
      <c r="AZ1909" s="324" t="s">
        <v>172</v>
      </c>
    </row>
    <row r="1910" spans="2:66" s="116" customFormat="1" ht="22.6" customHeight="1" x14ac:dyDescent="0.35">
      <c r="B1910" s="315"/>
      <c r="C1910" s="316"/>
      <c r="D1910" s="316"/>
      <c r="E1910" s="317" t="s">
        <v>5</v>
      </c>
      <c r="F1910" s="318" t="s">
        <v>1879</v>
      </c>
      <c r="G1910" s="319"/>
      <c r="H1910" s="319"/>
      <c r="I1910" s="319"/>
      <c r="J1910" s="316"/>
      <c r="K1910" s="320">
        <v>0.44600000000000001</v>
      </c>
      <c r="L1910" s="316"/>
      <c r="M1910" s="316"/>
      <c r="N1910" s="316"/>
      <c r="O1910" s="316"/>
      <c r="P1910" s="316"/>
      <c r="Q1910" s="316"/>
      <c r="S1910" s="321"/>
      <c r="U1910" s="322"/>
      <c r="V1910" s="316"/>
      <c r="W1910" s="316"/>
      <c r="X1910" s="316"/>
      <c r="Y1910" s="316"/>
      <c r="Z1910" s="316"/>
      <c r="AA1910" s="316"/>
      <c r="AB1910" s="323"/>
      <c r="AU1910" s="324" t="s">
        <v>180</v>
      </c>
      <c r="AV1910" s="324" t="s">
        <v>86</v>
      </c>
      <c r="AW1910" s="116" t="s">
        <v>86</v>
      </c>
      <c r="AX1910" s="116" t="s">
        <v>31</v>
      </c>
      <c r="AY1910" s="116" t="s">
        <v>74</v>
      </c>
      <c r="AZ1910" s="324" t="s">
        <v>172</v>
      </c>
    </row>
    <row r="1911" spans="2:66" s="117" customFormat="1" ht="22.6" customHeight="1" x14ac:dyDescent="0.35">
      <c r="B1911" s="325"/>
      <c r="C1911" s="326"/>
      <c r="D1911" s="326"/>
      <c r="E1911" s="327" t="s">
        <v>5</v>
      </c>
      <c r="F1911" s="328" t="s">
        <v>189</v>
      </c>
      <c r="G1911" s="329"/>
      <c r="H1911" s="329"/>
      <c r="I1911" s="329"/>
      <c r="J1911" s="326"/>
      <c r="K1911" s="330">
        <v>181.50899999999999</v>
      </c>
      <c r="L1911" s="326"/>
      <c r="M1911" s="326"/>
      <c r="N1911" s="326"/>
      <c r="O1911" s="326"/>
      <c r="P1911" s="326"/>
      <c r="Q1911" s="326"/>
      <c r="S1911" s="331"/>
      <c r="U1911" s="332"/>
      <c r="V1911" s="326"/>
      <c r="W1911" s="326"/>
      <c r="X1911" s="326"/>
      <c r="Y1911" s="326"/>
      <c r="Z1911" s="326"/>
      <c r="AA1911" s="326"/>
      <c r="AB1911" s="333"/>
      <c r="AU1911" s="334" t="s">
        <v>180</v>
      </c>
      <c r="AV1911" s="334" t="s">
        <v>86</v>
      </c>
      <c r="AW1911" s="117" t="s">
        <v>177</v>
      </c>
      <c r="AX1911" s="117" t="s">
        <v>31</v>
      </c>
      <c r="AY1911" s="117" t="s">
        <v>81</v>
      </c>
      <c r="AZ1911" s="334" t="s">
        <v>172</v>
      </c>
    </row>
    <row r="1912" spans="2:66" s="112" customFormat="1" ht="44.2" customHeight="1" x14ac:dyDescent="0.35">
      <c r="B1912" s="187"/>
      <c r="C1912" s="288" t="s">
        <v>1880</v>
      </c>
      <c r="D1912" s="288" t="s">
        <v>173</v>
      </c>
      <c r="E1912" s="289" t="s">
        <v>1881</v>
      </c>
      <c r="F1912" s="290" t="s">
        <v>1882</v>
      </c>
      <c r="G1912" s="290"/>
      <c r="H1912" s="290"/>
      <c r="I1912" s="290"/>
      <c r="J1912" s="291" t="s">
        <v>176</v>
      </c>
      <c r="K1912" s="292">
        <v>320.2</v>
      </c>
      <c r="L1912" s="293"/>
      <c r="M1912" s="293"/>
      <c r="N1912" s="294">
        <f>ROUND(L1912*K1912,2)</f>
        <v>0</v>
      </c>
      <c r="O1912" s="294"/>
      <c r="P1912" s="294"/>
      <c r="Q1912" s="294"/>
      <c r="R1912" s="114" t="s">
        <v>2286</v>
      </c>
      <c r="S1912" s="192"/>
      <c r="U1912" s="295" t="s">
        <v>5</v>
      </c>
      <c r="V1912" s="300" t="s">
        <v>39</v>
      </c>
      <c r="W1912" s="301">
        <v>0.69699999999999995</v>
      </c>
      <c r="X1912" s="301">
        <f>W1912*K1912</f>
        <v>223.17939999999999</v>
      </c>
      <c r="Y1912" s="301">
        <v>4.1599999999999996E-3</v>
      </c>
      <c r="Z1912" s="301">
        <f>Y1912*K1912</f>
        <v>1.3320319999999999</v>
      </c>
      <c r="AA1912" s="301">
        <v>0</v>
      </c>
      <c r="AB1912" s="302">
        <f>AA1912*K1912</f>
        <v>0</v>
      </c>
      <c r="AS1912" s="172" t="s">
        <v>273</v>
      </c>
      <c r="AU1912" s="172" t="s">
        <v>173</v>
      </c>
      <c r="AV1912" s="172" t="s">
        <v>86</v>
      </c>
      <c r="AZ1912" s="172" t="s">
        <v>172</v>
      </c>
      <c r="BF1912" s="299">
        <f>IF(V1912="základní",N1912,0)</f>
        <v>0</v>
      </c>
      <c r="BG1912" s="299">
        <f>IF(V1912="snížená",N1912,0)</f>
        <v>0</v>
      </c>
      <c r="BH1912" s="299">
        <f>IF(V1912="zákl. přenesená",N1912,0)</f>
        <v>0</v>
      </c>
      <c r="BI1912" s="299">
        <f>IF(V1912="sníž. přenesená",N1912,0)</f>
        <v>0</v>
      </c>
      <c r="BJ1912" s="299">
        <f>IF(V1912="nulová",N1912,0)</f>
        <v>0</v>
      </c>
      <c r="BK1912" s="172" t="s">
        <v>81</v>
      </c>
      <c r="BL1912" s="299">
        <f>ROUND(L1912*K1912,2)</f>
        <v>0</v>
      </c>
      <c r="BM1912" s="172" t="s">
        <v>273</v>
      </c>
      <c r="BN1912" s="172" t="s">
        <v>1883</v>
      </c>
    </row>
    <row r="1913" spans="2:66" s="115" customFormat="1" ht="22.6" customHeight="1" x14ac:dyDescent="0.35">
      <c r="B1913" s="303"/>
      <c r="C1913" s="304"/>
      <c r="D1913" s="304"/>
      <c r="E1913" s="305" t="s">
        <v>5</v>
      </c>
      <c r="F1913" s="306" t="s">
        <v>235</v>
      </c>
      <c r="G1913" s="307"/>
      <c r="H1913" s="307"/>
      <c r="I1913" s="307"/>
      <c r="J1913" s="304"/>
      <c r="K1913" s="308" t="s">
        <v>5</v>
      </c>
      <c r="L1913" s="304"/>
      <c r="M1913" s="304"/>
      <c r="N1913" s="304"/>
      <c r="O1913" s="304"/>
      <c r="P1913" s="304"/>
      <c r="Q1913" s="304"/>
      <c r="S1913" s="309"/>
      <c r="U1913" s="310"/>
      <c r="V1913" s="304"/>
      <c r="W1913" s="304"/>
      <c r="X1913" s="304"/>
      <c r="Y1913" s="304"/>
      <c r="Z1913" s="304"/>
      <c r="AA1913" s="304"/>
      <c r="AB1913" s="311"/>
      <c r="AU1913" s="312" t="s">
        <v>180</v>
      </c>
      <c r="AV1913" s="312" t="s">
        <v>86</v>
      </c>
      <c r="AW1913" s="115" t="s">
        <v>81</v>
      </c>
      <c r="AX1913" s="115" t="s">
        <v>31</v>
      </c>
      <c r="AY1913" s="115" t="s">
        <v>74</v>
      </c>
      <c r="AZ1913" s="312" t="s">
        <v>172</v>
      </c>
    </row>
    <row r="1914" spans="2:66" s="115" customFormat="1" ht="22.6" customHeight="1" x14ac:dyDescent="0.35">
      <c r="B1914" s="303"/>
      <c r="C1914" s="304"/>
      <c r="D1914" s="304"/>
      <c r="E1914" s="305" t="s">
        <v>5</v>
      </c>
      <c r="F1914" s="313" t="s">
        <v>430</v>
      </c>
      <c r="G1914" s="314"/>
      <c r="H1914" s="314"/>
      <c r="I1914" s="314"/>
      <c r="J1914" s="304"/>
      <c r="K1914" s="308" t="s">
        <v>5</v>
      </c>
      <c r="L1914" s="304"/>
      <c r="M1914" s="304"/>
      <c r="N1914" s="304"/>
      <c r="O1914" s="304"/>
      <c r="P1914" s="304"/>
      <c r="Q1914" s="304"/>
      <c r="S1914" s="309"/>
      <c r="U1914" s="310"/>
      <c r="V1914" s="304"/>
      <c r="W1914" s="304"/>
      <c r="X1914" s="304"/>
      <c r="Y1914" s="304"/>
      <c r="Z1914" s="304"/>
      <c r="AA1914" s="304"/>
      <c r="AB1914" s="311"/>
      <c r="AU1914" s="312" t="s">
        <v>180</v>
      </c>
      <c r="AV1914" s="312" t="s">
        <v>86</v>
      </c>
      <c r="AW1914" s="115" t="s">
        <v>81</v>
      </c>
      <c r="AX1914" s="115" t="s">
        <v>31</v>
      </c>
      <c r="AY1914" s="115" t="s">
        <v>74</v>
      </c>
      <c r="AZ1914" s="312" t="s">
        <v>172</v>
      </c>
    </row>
    <row r="1915" spans="2:66" s="115" customFormat="1" ht="22.6" customHeight="1" x14ac:dyDescent="0.35">
      <c r="B1915" s="303"/>
      <c r="C1915" s="304"/>
      <c r="D1915" s="304"/>
      <c r="E1915" s="305" t="s">
        <v>5</v>
      </c>
      <c r="F1915" s="313" t="s">
        <v>1857</v>
      </c>
      <c r="G1915" s="314"/>
      <c r="H1915" s="314"/>
      <c r="I1915" s="314"/>
      <c r="J1915" s="304"/>
      <c r="K1915" s="308" t="s">
        <v>5</v>
      </c>
      <c r="L1915" s="304"/>
      <c r="M1915" s="304"/>
      <c r="N1915" s="304"/>
      <c r="O1915" s="304"/>
      <c r="P1915" s="304"/>
      <c r="Q1915" s="304"/>
      <c r="S1915" s="309"/>
      <c r="U1915" s="310"/>
      <c r="V1915" s="304"/>
      <c r="W1915" s="304"/>
      <c r="X1915" s="304"/>
      <c r="Y1915" s="304"/>
      <c r="Z1915" s="304"/>
      <c r="AA1915" s="304"/>
      <c r="AB1915" s="311"/>
      <c r="AU1915" s="312" t="s">
        <v>180</v>
      </c>
      <c r="AV1915" s="312" t="s">
        <v>86</v>
      </c>
      <c r="AW1915" s="115" t="s">
        <v>81</v>
      </c>
      <c r="AX1915" s="115" t="s">
        <v>31</v>
      </c>
      <c r="AY1915" s="115" t="s">
        <v>74</v>
      </c>
      <c r="AZ1915" s="312" t="s">
        <v>172</v>
      </c>
    </row>
    <row r="1916" spans="2:66" s="116" customFormat="1" ht="22.6" customHeight="1" x14ac:dyDescent="0.35">
      <c r="B1916" s="315"/>
      <c r="C1916" s="316"/>
      <c r="D1916" s="316"/>
      <c r="E1916" s="317" t="s">
        <v>5</v>
      </c>
      <c r="F1916" s="318" t="s">
        <v>1884</v>
      </c>
      <c r="G1916" s="319"/>
      <c r="H1916" s="319"/>
      <c r="I1916" s="319"/>
      <c r="J1916" s="316"/>
      <c r="K1916" s="320">
        <v>180.2</v>
      </c>
      <c r="L1916" s="316"/>
      <c r="M1916" s="316"/>
      <c r="N1916" s="316"/>
      <c r="O1916" s="316"/>
      <c r="P1916" s="316"/>
      <c r="Q1916" s="316"/>
      <c r="S1916" s="321"/>
      <c r="U1916" s="322"/>
      <c r="V1916" s="316"/>
      <c r="W1916" s="316"/>
      <c r="X1916" s="316"/>
      <c r="Y1916" s="316"/>
      <c r="Z1916" s="316"/>
      <c r="AA1916" s="316"/>
      <c r="AB1916" s="323"/>
      <c r="AU1916" s="324" t="s">
        <v>180</v>
      </c>
      <c r="AV1916" s="324" t="s">
        <v>86</v>
      </c>
      <c r="AW1916" s="116" t="s">
        <v>86</v>
      </c>
      <c r="AX1916" s="116" t="s">
        <v>31</v>
      </c>
      <c r="AY1916" s="116" t="s">
        <v>74</v>
      </c>
      <c r="AZ1916" s="324" t="s">
        <v>172</v>
      </c>
    </row>
    <row r="1917" spans="2:66" s="116" customFormat="1" ht="22.6" customHeight="1" x14ac:dyDescent="0.35">
      <c r="B1917" s="315"/>
      <c r="C1917" s="316"/>
      <c r="D1917" s="316"/>
      <c r="E1917" s="317" t="s">
        <v>5</v>
      </c>
      <c r="F1917" s="318" t="s">
        <v>1885</v>
      </c>
      <c r="G1917" s="319"/>
      <c r="H1917" s="319"/>
      <c r="I1917" s="319"/>
      <c r="J1917" s="316"/>
      <c r="K1917" s="320">
        <v>82</v>
      </c>
      <c r="L1917" s="316"/>
      <c r="M1917" s="316"/>
      <c r="N1917" s="316"/>
      <c r="O1917" s="316"/>
      <c r="P1917" s="316"/>
      <c r="Q1917" s="316"/>
      <c r="S1917" s="321"/>
      <c r="U1917" s="322"/>
      <c r="V1917" s="316"/>
      <c r="W1917" s="316"/>
      <c r="X1917" s="316"/>
      <c r="Y1917" s="316"/>
      <c r="Z1917" s="316"/>
      <c r="AA1917" s="316"/>
      <c r="AB1917" s="323"/>
      <c r="AU1917" s="324" t="s">
        <v>180</v>
      </c>
      <c r="AV1917" s="324" t="s">
        <v>86</v>
      </c>
      <c r="AW1917" s="116" t="s">
        <v>86</v>
      </c>
      <c r="AX1917" s="116" t="s">
        <v>31</v>
      </c>
      <c r="AY1917" s="116" t="s">
        <v>74</v>
      </c>
      <c r="AZ1917" s="324" t="s">
        <v>172</v>
      </c>
    </row>
    <row r="1918" spans="2:66" s="116" customFormat="1" ht="22.6" customHeight="1" x14ac:dyDescent="0.35">
      <c r="B1918" s="315"/>
      <c r="C1918" s="316"/>
      <c r="D1918" s="316"/>
      <c r="E1918" s="317" t="s">
        <v>5</v>
      </c>
      <c r="F1918" s="318" t="s">
        <v>1886</v>
      </c>
      <c r="G1918" s="319"/>
      <c r="H1918" s="319"/>
      <c r="I1918" s="319"/>
      <c r="J1918" s="316"/>
      <c r="K1918" s="320">
        <v>32.1</v>
      </c>
      <c r="L1918" s="316"/>
      <c r="M1918" s="316"/>
      <c r="N1918" s="316"/>
      <c r="O1918" s="316"/>
      <c r="P1918" s="316"/>
      <c r="Q1918" s="316"/>
      <c r="S1918" s="321"/>
      <c r="U1918" s="322"/>
      <c r="V1918" s="316"/>
      <c r="W1918" s="316"/>
      <c r="X1918" s="316"/>
      <c r="Y1918" s="316"/>
      <c r="Z1918" s="316"/>
      <c r="AA1918" s="316"/>
      <c r="AB1918" s="323"/>
      <c r="AU1918" s="324" t="s">
        <v>180</v>
      </c>
      <c r="AV1918" s="324" t="s">
        <v>86</v>
      </c>
      <c r="AW1918" s="116" t="s">
        <v>86</v>
      </c>
      <c r="AX1918" s="116" t="s">
        <v>31</v>
      </c>
      <c r="AY1918" s="116" t="s">
        <v>74</v>
      </c>
      <c r="AZ1918" s="324" t="s">
        <v>172</v>
      </c>
    </row>
    <row r="1919" spans="2:66" s="116" customFormat="1" ht="22.6" customHeight="1" x14ac:dyDescent="0.35">
      <c r="B1919" s="315"/>
      <c r="C1919" s="316"/>
      <c r="D1919" s="316"/>
      <c r="E1919" s="317" t="s">
        <v>5</v>
      </c>
      <c r="F1919" s="318" t="s">
        <v>1887</v>
      </c>
      <c r="G1919" s="319"/>
      <c r="H1919" s="319"/>
      <c r="I1919" s="319"/>
      <c r="J1919" s="316"/>
      <c r="K1919" s="320">
        <v>25.9</v>
      </c>
      <c r="L1919" s="316"/>
      <c r="M1919" s="316"/>
      <c r="N1919" s="316"/>
      <c r="O1919" s="316"/>
      <c r="P1919" s="316"/>
      <c r="Q1919" s="316"/>
      <c r="S1919" s="321"/>
      <c r="U1919" s="322"/>
      <c r="V1919" s="316"/>
      <c r="W1919" s="316"/>
      <c r="X1919" s="316"/>
      <c r="Y1919" s="316"/>
      <c r="Z1919" s="316"/>
      <c r="AA1919" s="316"/>
      <c r="AB1919" s="323"/>
      <c r="AU1919" s="324" t="s">
        <v>180</v>
      </c>
      <c r="AV1919" s="324" t="s">
        <v>86</v>
      </c>
      <c r="AW1919" s="116" t="s">
        <v>86</v>
      </c>
      <c r="AX1919" s="116" t="s">
        <v>31</v>
      </c>
      <c r="AY1919" s="116" t="s">
        <v>74</v>
      </c>
      <c r="AZ1919" s="324" t="s">
        <v>172</v>
      </c>
    </row>
    <row r="1920" spans="2:66" s="117" customFormat="1" ht="22.6" customHeight="1" x14ac:dyDescent="0.35">
      <c r="B1920" s="325"/>
      <c r="C1920" s="326"/>
      <c r="D1920" s="326"/>
      <c r="E1920" s="327" t="s">
        <v>5</v>
      </c>
      <c r="F1920" s="328" t="s">
        <v>189</v>
      </c>
      <c r="G1920" s="329"/>
      <c r="H1920" s="329"/>
      <c r="I1920" s="329"/>
      <c r="J1920" s="326"/>
      <c r="K1920" s="330">
        <v>320.2</v>
      </c>
      <c r="L1920" s="326"/>
      <c r="M1920" s="326"/>
      <c r="N1920" s="326"/>
      <c r="O1920" s="326"/>
      <c r="P1920" s="326"/>
      <c r="Q1920" s="326"/>
      <c r="S1920" s="331"/>
      <c r="U1920" s="332"/>
      <c r="V1920" s="326"/>
      <c r="W1920" s="326"/>
      <c r="X1920" s="326"/>
      <c r="Y1920" s="326"/>
      <c r="Z1920" s="326"/>
      <c r="AA1920" s="326"/>
      <c r="AB1920" s="333"/>
      <c r="AU1920" s="334" t="s">
        <v>180</v>
      </c>
      <c r="AV1920" s="334" t="s">
        <v>86</v>
      </c>
      <c r="AW1920" s="117" t="s">
        <v>177</v>
      </c>
      <c r="AX1920" s="117" t="s">
        <v>31</v>
      </c>
      <c r="AY1920" s="117" t="s">
        <v>81</v>
      </c>
      <c r="AZ1920" s="334" t="s">
        <v>172</v>
      </c>
    </row>
    <row r="1921" spans="2:66" s="112" customFormat="1" ht="31.6" customHeight="1" x14ac:dyDescent="0.35">
      <c r="B1921" s="187"/>
      <c r="C1921" s="337" t="s">
        <v>1888</v>
      </c>
      <c r="D1921" s="337" t="s">
        <v>238</v>
      </c>
      <c r="E1921" s="338" t="s">
        <v>1889</v>
      </c>
      <c r="F1921" s="339" t="s">
        <v>1890</v>
      </c>
      <c r="G1921" s="339"/>
      <c r="H1921" s="339"/>
      <c r="I1921" s="339"/>
      <c r="J1921" s="340" t="s">
        <v>176</v>
      </c>
      <c r="K1921" s="341">
        <v>352.22</v>
      </c>
      <c r="L1921" s="342"/>
      <c r="M1921" s="342"/>
      <c r="N1921" s="343">
        <f>ROUND(L1921*K1921,2)</f>
        <v>0</v>
      </c>
      <c r="O1921" s="294"/>
      <c r="P1921" s="294"/>
      <c r="Q1921" s="294"/>
      <c r="R1921" s="118" t="s">
        <v>5</v>
      </c>
      <c r="S1921" s="192"/>
      <c r="U1921" s="295" t="s">
        <v>5</v>
      </c>
      <c r="V1921" s="300" t="s">
        <v>39</v>
      </c>
      <c r="W1921" s="301">
        <v>0</v>
      </c>
      <c r="X1921" s="301">
        <f>W1921*K1921</f>
        <v>0</v>
      </c>
      <c r="Y1921" s="301">
        <v>1.9199999999999998E-2</v>
      </c>
      <c r="Z1921" s="301">
        <f>Y1921*K1921</f>
        <v>6.7626239999999997</v>
      </c>
      <c r="AA1921" s="301">
        <v>0</v>
      </c>
      <c r="AB1921" s="302">
        <f>AA1921*K1921</f>
        <v>0</v>
      </c>
      <c r="AS1921" s="172" t="s">
        <v>375</v>
      </c>
      <c r="AU1921" s="172" t="s">
        <v>238</v>
      </c>
      <c r="AV1921" s="172" t="s">
        <v>86</v>
      </c>
      <c r="AZ1921" s="172" t="s">
        <v>172</v>
      </c>
      <c r="BF1921" s="299">
        <f>IF(V1921="základní",N1921,0)</f>
        <v>0</v>
      </c>
      <c r="BG1921" s="299">
        <f>IF(V1921="snížená",N1921,0)</f>
        <v>0</v>
      </c>
      <c r="BH1921" s="299">
        <f>IF(V1921="zákl. přenesená",N1921,0)</f>
        <v>0</v>
      </c>
      <c r="BI1921" s="299">
        <f>IF(V1921="sníž. přenesená",N1921,0)</f>
        <v>0</v>
      </c>
      <c r="BJ1921" s="299">
        <f>IF(V1921="nulová",N1921,0)</f>
        <v>0</v>
      </c>
      <c r="BK1921" s="172" t="s">
        <v>81</v>
      </c>
      <c r="BL1921" s="299">
        <f>ROUND(L1921*K1921,2)</f>
        <v>0</v>
      </c>
      <c r="BM1921" s="172" t="s">
        <v>273</v>
      </c>
      <c r="BN1921" s="172" t="s">
        <v>1891</v>
      </c>
    </row>
    <row r="1922" spans="2:66" s="116" customFormat="1" ht="22.6" customHeight="1" x14ac:dyDescent="0.35">
      <c r="B1922" s="315"/>
      <c r="C1922" s="316"/>
      <c r="D1922" s="316"/>
      <c r="E1922" s="317" t="s">
        <v>5</v>
      </c>
      <c r="F1922" s="335" t="s">
        <v>1892</v>
      </c>
      <c r="G1922" s="336"/>
      <c r="H1922" s="336"/>
      <c r="I1922" s="336"/>
      <c r="J1922" s="316"/>
      <c r="K1922" s="320">
        <v>320.2</v>
      </c>
      <c r="L1922" s="316"/>
      <c r="M1922" s="316"/>
      <c r="N1922" s="316"/>
      <c r="O1922" s="316"/>
      <c r="P1922" s="316"/>
      <c r="Q1922" s="316"/>
      <c r="S1922" s="321"/>
      <c r="U1922" s="322"/>
      <c r="V1922" s="316"/>
      <c r="W1922" s="316"/>
      <c r="X1922" s="316"/>
      <c r="Y1922" s="316"/>
      <c r="Z1922" s="316"/>
      <c r="AA1922" s="316"/>
      <c r="AB1922" s="323"/>
      <c r="AU1922" s="324" t="s">
        <v>180</v>
      </c>
      <c r="AV1922" s="324" t="s">
        <v>86</v>
      </c>
      <c r="AW1922" s="116" t="s">
        <v>86</v>
      </c>
      <c r="AX1922" s="116" t="s">
        <v>31</v>
      </c>
      <c r="AY1922" s="116" t="s">
        <v>74</v>
      </c>
      <c r="AZ1922" s="324" t="s">
        <v>172</v>
      </c>
    </row>
    <row r="1923" spans="2:66" s="116" customFormat="1" ht="22.6" customHeight="1" x14ac:dyDescent="0.35">
      <c r="B1923" s="315"/>
      <c r="C1923" s="316"/>
      <c r="D1923" s="316"/>
      <c r="E1923" s="317" t="s">
        <v>5</v>
      </c>
      <c r="F1923" s="318" t="s">
        <v>1893</v>
      </c>
      <c r="G1923" s="319"/>
      <c r="H1923" s="319"/>
      <c r="I1923" s="319"/>
      <c r="J1923" s="316"/>
      <c r="K1923" s="320">
        <v>32.020000000000003</v>
      </c>
      <c r="L1923" s="316"/>
      <c r="M1923" s="316"/>
      <c r="N1923" s="316"/>
      <c r="O1923" s="316"/>
      <c r="P1923" s="316"/>
      <c r="Q1923" s="316"/>
      <c r="S1923" s="321"/>
      <c r="U1923" s="322"/>
      <c r="V1923" s="316"/>
      <c r="W1923" s="316"/>
      <c r="X1923" s="316"/>
      <c r="Y1923" s="316"/>
      <c r="Z1923" s="316"/>
      <c r="AA1923" s="316"/>
      <c r="AB1923" s="323"/>
      <c r="AU1923" s="324" t="s">
        <v>180</v>
      </c>
      <c r="AV1923" s="324" t="s">
        <v>86</v>
      </c>
      <c r="AW1923" s="116" t="s">
        <v>86</v>
      </c>
      <c r="AX1923" s="116" t="s">
        <v>31</v>
      </c>
      <c r="AY1923" s="116" t="s">
        <v>74</v>
      </c>
      <c r="AZ1923" s="324" t="s">
        <v>172</v>
      </c>
    </row>
    <row r="1924" spans="2:66" s="117" customFormat="1" ht="22.6" customHeight="1" x14ac:dyDescent="0.35">
      <c r="B1924" s="325"/>
      <c r="C1924" s="326"/>
      <c r="D1924" s="326"/>
      <c r="E1924" s="327" t="s">
        <v>5</v>
      </c>
      <c r="F1924" s="328" t="s">
        <v>189</v>
      </c>
      <c r="G1924" s="329"/>
      <c r="H1924" s="329"/>
      <c r="I1924" s="329"/>
      <c r="J1924" s="326"/>
      <c r="K1924" s="330">
        <v>352.22</v>
      </c>
      <c r="L1924" s="326"/>
      <c r="M1924" s="326"/>
      <c r="N1924" s="326"/>
      <c r="O1924" s="326"/>
      <c r="P1924" s="326"/>
      <c r="Q1924" s="326"/>
      <c r="S1924" s="331"/>
      <c r="U1924" s="332"/>
      <c r="V1924" s="326"/>
      <c r="W1924" s="326"/>
      <c r="X1924" s="326"/>
      <c r="Y1924" s="326"/>
      <c r="Z1924" s="326"/>
      <c r="AA1924" s="326"/>
      <c r="AB1924" s="333"/>
      <c r="AU1924" s="334" t="s">
        <v>180</v>
      </c>
      <c r="AV1924" s="334" t="s">
        <v>86</v>
      </c>
      <c r="AW1924" s="117" t="s">
        <v>177</v>
      </c>
      <c r="AX1924" s="117" t="s">
        <v>31</v>
      </c>
      <c r="AY1924" s="117" t="s">
        <v>81</v>
      </c>
      <c r="AZ1924" s="334" t="s">
        <v>172</v>
      </c>
    </row>
    <row r="1925" spans="2:66" s="112" customFormat="1" ht="22.6" customHeight="1" x14ac:dyDescent="0.35">
      <c r="B1925" s="187"/>
      <c r="C1925" s="288" t="s">
        <v>1894</v>
      </c>
      <c r="D1925" s="288" t="s">
        <v>173</v>
      </c>
      <c r="E1925" s="289" t="s">
        <v>1895</v>
      </c>
      <c r="F1925" s="290" t="s">
        <v>1896</v>
      </c>
      <c r="G1925" s="290"/>
      <c r="H1925" s="290"/>
      <c r="I1925" s="290"/>
      <c r="J1925" s="291" t="s">
        <v>176</v>
      </c>
      <c r="K1925" s="292">
        <v>673.5</v>
      </c>
      <c r="L1925" s="293"/>
      <c r="M1925" s="293"/>
      <c r="N1925" s="294">
        <f>ROUND(L1925*K1925,2)</f>
        <v>0</v>
      </c>
      <c r="O1925" s="294"/>
      <c r="P1925" s="294"/>
      <c r="Q1925" s="294"/>
      <c r="R1925" s="114" t="s">
        <v>2286</v>
      </c>
      <c r="S1925" s="192"/>
      <c r="U1925" s="295" t="s">
        <v>5</v>
      </c>
      <c r="V1925" s="300" t="s">
        <v>39</v>
      </c>
      <c r="W1925" s="301">
        <v>4.3999999999999997E-2</v>
      </c>
      <c r="X1925" s="301">
        <f>W1925*K1925</f>
        <v>29.633999999999997</v>
      </c>
      <c r="Y1925" s="301">
        <v>2.9999999999999997E-4</v>
      </c>
      <c r="Z1925" s="301">
        <f>Y1925*K1925</f>
        <v>0.20204999999999998</v>
      </c>
      <c r="AA1925" s="301">
        <v>0</v>
      </c>
      <c r="AB1925" s="302">
        <f>AA1925*K1925</f>
        <v>0</v>
      </c>
      <c r="AS1925" s="172" t="s">
        <v>273</v>
      </c>
      <c r="AU1925" s="172" t="s">
        <v>173</v>
      </c>
      <c r="AV1925" s="172" t="s">
        <v>86</v>
      </c>
      <c r="AZ1925" s="172" t="s">
        <v>172</v>
      </c>
      <c r="BF1925" s="299">
        <f>IF(V1925="základní",N1925,0)</f>
        <v>0</v>
      </c>
      <c r="BG1925" s="299">
        <f>IF(V1925="snížená",N1925,0)</f>
        <v>0</v>
      </c>
      <c r="BH1925" s="299">
        <f>IF(V1925="zákl. přenesená",N1925,0)</f>
        <v>0</v>
      </c>
      <c r="BI1925" s="299">
        <f>IF(V1925="sníž. přenesená",N1925,0)</f>
        <v>0</v>
      </c>
      <c r="BJ1925" s="299">
        <f>IF(V1925="nulová",N1925,0)</f>
        <v>0</v>
      </c>
      <c r="BK1925" s="172" t="s">
        <v>81</v>
      </c>
      <c r="BL1925" s="299">
        <f>ROUND(L1925*K1925,2)</f>
        <v>0</v>
      </c>
      <c r="BM1925" s="172" t="s">
        <v>273</v>
      </c>
      <c r="BN1925" s="172" t="s">
        <v>1897</v>
      </c>
    </row>
    <row r="1926" spans="2:66" s="116" customFormat="1" ht="22.6" customHeight="1" x14ac:dyDescent="0.35">
      <c r="B1926" s="315"/>
      <c r="C1926" s="316"/>
      <c r="D1926" s="316"/>
      <c r="E1926" s="317" t="s">
        <v>5</v>
      </c>
      <c r="F1926" s="335" t="s">
        <v>1898</v>
      </c>
      <c r="G1926" s="336"/>
      <c r="H1926" s="336"/>
      <c r="I1926" s="336"/>
      <c r="J1926" s="316"/>
      <c r="K1926" s="320">
        <v>525.79999999999995</v>
      </c>
      <c r="L1926" s="316"/>
      <c r="M1926" s="316"/>
      <c r="N1926" s="316"/>
      <c r="O1926" s="316"/>
      <c r="P1926" s="316"/>
      <c r="Q1926" s="316"/>
      <c r="S1926" s="321"/>
      <c r="U1926" s="322"/>
      <c r="V1926" s="316"/>
      <c r="W1926" s="316"/>
      <c r="X1926" s="316"/>
      <c r="Y1926" s="316"/>
      <c r="Z1926" s="316"/>
      <c r="AA1926" s="316"/>
      <c r="AB1926" s="323"/>
      <c r="AU1926" s="324" t="s">
        <v>180</v>
      </c>
      <c r="AV1926" s="324" t="s">
        <v>86</v>
      </c>
      <c r="AW1926" s="116" t="s">
        <v>86</v>
      </c>
      <c r="AX1926" s="116" t="s">
        <v>31</v>
      </c>
      <c r="AY1926" s="116" t="s">
        <v>74</v>
      </c>
      <c r="AZ1926" s="324" t="s">
        <v>172</v>
      </c>
    </row>
    <row r="1927" spans="2:66" s="116" customFormat="1" ht="22.6" customHeight="1" x14ac:dyDescent="0.35">
      <c r="B1927" s="315"/>
      <c r="C1927" s="316"/>
      <c r="D1927" s="316"/>
      <c r="E1927" s="317" t="s">
        <v>5</v>
      </c>
      <c r="F1927" s="318" t="s">
        <v>1899</v>
      </c>
      <c r="G1927" s="319"/>
      <c r="H1927" s="319"/>
      <c r="I1927" s="319"/>
      <c r="J1927" s="316"/>
      <c r="K1927" s="320">
        <v>147.69999999999999</v>
      </c>
      <c r="L1927" s="316"/>
      <c r="M1927" s="316"/>
      <c r="N1927" s="316"/>
      <c r="O1927" s="316"/>
      <c r="P1927" s="316"/>
      <c r="Q1927" s="316"/>
      <c r="S1927" s="321"/>
      <c r="U1927" s="322"/>
      <c r="V1927" s="316"/>
      <c r="W1927" s="316"/>
      <c r="X1927" s="316"/>
      <c r="Y1927" s="316"/>
      <c r="Z1927" s="316"/>
      <c r="AA1927" s="316"/>
      <c r="AB1927" s="323"/>
      <c r="AU1927" s="324" t="s">
        <v>180</v>
      </c>
      <c r="AV1927" s="324" t="s">
        <v>86</v>
      </c>
      <c r="AW1927" s="116" t="s">
        <v>86</v>
      </c>
      <c r="AX1927" s="116" t="s">
        <v>31</v>
      </c>
      <c r="AY1927" s="116" t="s">
        <v>74</v>
      </c>
      <c r="AZ1927" s="324" t="s">
        <v>172</v>
      </c>
    </row>
    <row r="1928" spans="2:66" s="117" customFormat="1" ht="22.6" customHeight="1" x14ac:dyDescent="0.35">
      <c r="B1928" s="325"/>
      <c r="C1928" s="326"/>
      <c r="D1928" s="326"/>
      <c r="E1928" s="327" t="s">
        <v>5</v>
      </c>
      <c r="F1928" s="328" t="s">
        <v>189</v>
      </c>
      <c r="G1928" s="329"/>
      <c r="H1928" s="329"/>
      <c r="I1928" s="329"/>
      <c r="J1928" s="326"/>
      <c r="K1928" s="330">
        <v>673.5</v>
      </c>
      <c r="L1928" s="326"/>
      <c r="M1928" s="326"/>
      <c r="N1928" s="326"/>
      <c r="O1928" s="326"/>
      <c r="P1928" s="326"/>
      <c r="Q1928" s="326"/>
      <c r="S1928" s="331"/>
      <c r="U1928" s="332"/>
      <c r="V1928" s="326"/>
      <c r="W1928" s="326"/>
      <c r="X1928" s="326"/>
      <c r="Y1928" s="326"/>
      <c r="Z1928" s="326"/>
      <c r="AA1928" s="326"/>
      <c r="AB1928" s="333"/>
      <c r="AU1928" s="334" t="s">
        <v>180</v>
      </c>
      <c r="AV1928" s="334" t="s">
        <v>86</v>
      </c>
      <c r="AW1928" s="117" t="s">
        <v>177</v>
      </c>
      <c r="AX1928" s="117" t="s">
        <v>31</v>
      </c>
      <c r="AY1928" s="117" t="s">
        <v>81</v>
      </c>
      <c r="AZ1928" s="334" t="s">
        <v>172</v>
      </c>
    </row>
    <row r="1929" spans="2:66" s="112" customFormat="1" ht="22.6" customHeight="1" x14ac:dyDescent="0.35">
      <c r="B1929" s="187"/>
      <c r="C1929" s="288" t="s">
        <v>1900</v>
      </c>
      <c r="D1929" s="288" t="s">
        <v>173</v>
      </c>
      <c r="E1929" s="289" t="s">
        <v>1901</v>
      </c>
      <c r="F1929" s="290" t="s">
        <v>1902</v>
      </c>
      <c r="G1929" s="290"/>
      <c r="H1929" s="290"/>
      <c r="I1929" s="290"/>
      <c r="J1929" s="291" t="s">
        <v>193</v>
      </c>
      <c r="K1929" s="292">
        <v>553.44600000000003</v>
      </c>
      <c r="L1929" s="293"/>
      <c r="M1929" s="293"/>
      <c r="N1929" s="294">
        <f>ROUND(L1929*K1929,2)</f>
        <v>0</v>
      </c>
      <c r="O1929" s="294"/>
      <c r="P1929" s="294"/>
      <c r="Q1929" s="294"/>
      <c r="R1929" s="114" t="s">
        <v>2286</v>
      </c>
      <c r="S1929" s="192"/>
      <c r="U1929" s="295" t="s">
        <v>5</v>
      </c>
      <c r="V1929" s="300" t="s">
        <v>39</v>
      </c>
      <c r="W1929" s="301">
        <v>0.05</v>
      </c>
      <c r="X1929" s="301">
        <f>W1929*K1929</f>
        <v>27.672300000000003</v>
      </c>
      <c r="Y1929" s="301">
        <v>3.0000000000000001E-5</v>
      </c>
      <c r="Z1929" s="301">
        <f>Y1929*K1929</f>
        <v>1.6603380000000001E-2</v>
      </c>
      <c r="AA1929" s="301">
        <v>0</v>
      </c>
      <c r="AB1929" s="302">
        <f>AA1929*K1929</f>
        <v>0</v>
      </c>
      <c r="AS1929" s="172" t="s">
        <v>273</v>
      </c>
      <c r="AU1929" s="172" t="s">
        <v>173</v>
      </c>
      <c r="AV1929" s="172" t="s">
        <v>86</v>
      </c>
      <c r="AZ1929" s="172" t="s">
        <v>172</v>
      </c>
      <c r="BF1929" s="299">
        <f>IF(V1929="základní",N1929,0)</f>
        <v>0</v>
      </c>
      <c r="BG1929" s="299">
        <f>IF(V1929="snížená",N1929,0)</f>
        <v>0</v>
      </c>
      <c r="BH1929" s="299">
        <f>IF(V1929="zákl. přenesená",N1929,0)</f>
        <v>0</v>
      </c>
      <c r="BI1929" s="299">
        <f>IF(V1929="sníž. přenesená",N1929,0)</f>
        <v>0</v>
      </c>
      <c r="BJ1929" s="299">
        <f>IF(V1929="nulová",N1929,0)</f>
        <v>0</v>
      </c>
      <c r="BK1929" s="172" t="s">
        <v>81</v>
      </c>
      <c r="BL1929" s="299">
        <f>ROUND(L1929*K1929,2)</f>
        <v>0</v>
      </c>
      <c r="BM1929" s="172" t="s">
        <v>273</v>
      </c>
      <c r="BN1929" s="172" t="s">
        <v>1903</v>
      </c>
    </row>
    <row r="1930" spans="2:66" s="116" customFormat="1" ht="22.6" customHeight="1" x14ac:dyDescent="0.35">
      <c r="B1930" s="315"/>
      <c r="C1930" s="316"/>
      <c r="D1930" s="316"/>
      <c r="E1930" s="317" t="s">
        <v>5</v>
      </c>
      <c r="F1930" s="335" t="s">
        <v>1904</v>
      </c>
      <c r="G1930" s="336"/>
      <c r="H1930" s="336"/>
      <c r="I1930" s="336"/>
      <c r="J1930" s="316"/>
      <c r="K1930" s="320">
        <v>168.21</v>
      </c>
      <c r="L1930" s="316"/>
      <c r="M1930" s="316"/>
      <c r="N1930" s="316"/>
      <c r="O1930" s="316"/>
      <c r="P1930" s="316"/>
      <c r="Q1930" s="316"/>
      <c r="S1930" s="321"/>
      <c r="U1930" s="322"/>
      <c r="V1930" s="316"/>
      <c r="W1930" s="316"/>
      <c r="X1930" s="316"/>
      <c r="Y1930" s="316"/>
      <c r="Z1930" s="316"/>
      <c r="AA1930" s="316"/>
      <c r="AB1930" s="323"/>
      <c r="AU1930" s="324" t="s">
        <v>180</v>
      </c>
      <c r="AV1930" s="324" t="s">
        <v>86</v>
      </c>
      <c r="AW1930" s="116" t="s">
        <v>86</v>
      </c>
      <c r="AX1930" s="116" t="s">
        <v>31</v>
      </c>
      <c r="AY1930" s="116" t="s">
        <v>74</v>
      </c>
      <c r="AZ1930" s="324" t="s">
        <v>172</v>
      </c>
    </row>
    <row r="1931" spans="2:66" s="119" customFormat="1" ht="22.6" customHeight="1" x14ac:dyDescent="0.35">
      <c r="B1931" s="344"/>
      <c r="C1931" s="345"/>
      <c r="D1931" s="345"/>
      <c r="E1931" s="346" t="s">
        <v>5</v>
      </c>
      <c r="F1931" s="347" t="s">
        <v>250</v>
      </c>
      <c r="G1931" s="348"/>
      <c r="H1931" s="348"/>
      <c r="I1931" s="348"/>
      <c r="J1931" s="345"/>
      <c r="K1931" s="349">
        <v>168.21</v>
      </c>
      <c r="L1931" s="345"/>
      <c r="M1931" s="345"/>
      <c r="N1931" s="345"/>
      <c r="O1931" s="345"/>
      <c r="P1931" s="345"/>
      <c r="Q1931" s="345"/>
      <c r="S1931" s="350"/>
      <c r="U1931" s="351"/>
      <c r="V1931" s="345"/>
      <c r="W1931" s="345"/>
      <c r="X1931" s="345"/>
      <c r="Y1931" s="345"/>
      <c r="Z1931" s="345"/>
      <c r="AA1931" s="345"/>
      <c r="AB1931" s="352"/>
      <c r="AU1931" s="353" t="s">
        <v>180</v>
      </c>
      <c r="AV1931" s="353" t="s">
        <v>86</v>
      </c>
      <c r="AW1931" s="119" t="s">
        <v>190</v>
      </c>
      <c r="AX1931" s="119" t="s">
        <v>31</v>
      </c>
      <c r="AY1931" s="119" t="s">
        <v>74</v>
      </c>
      <c r="AZ1931" s="353" t="s">
        <v>172</v>
      </c>
    </row>
    <row r="1932" spans="2:66" s="115" customFormat="1" ht="22.6" customHeight="1" x14ac:dyDescent="0.35">
      <c r="B1932" s="303"/>
      <c r="C1932" s="304"/>
      <c r="D1932" s="304"/>
      <c r="E1932" s="305" t="s">
        <v>5</v>
      </c>
      <c r="F1932" s="313" t="s">
        <v>1905</v>
      </c>
      <c r="G1932" s="314"/>
      <c r="H1932" s="314"/>
      <c r="I1932" s="314"/>
      <c r="J1932" s="304"/>
      <c r="K1932" s="308" t="s">
        <v>5</v>
      </c>
      <c r="L1932" s="304"/>
      <c r="M1932" s="304"/>
      <c r="N1932" s="304"/>
      <c r="O1932" s="304"/>
      <c r="P1932" s="304"/>
      <c r="Q1932" s="304"/>
      <c r="S1932" s="309"/>
      <c r="U1932" s="310"/>
      <c r="V1932" s="304"/>
      <c r="W1932" s="304"/>
      <c r="X1932" s="304"/>
      <c r="Y1932" s="304"/>
      <c r="Z1932" s="304"/>
      <c r="AA1932" s="304"/>
      <c r="AB1932" s="311"/>
      <c r="AU1932" s="312" t="s">
        <v>180</v>
      </c>
      <c r="AV1932" s="312" t="s">
        <v>86</v>
      </c>
      <c r="AW1932" s="115" t="s">
        <v>81</v>
      </c>
      <c r="AX1932" s="115" t="s">
        <v>31</v>
      </c>
      <c r="AY1932" s="115" t="s">
        <v>74</v>
      </c>
      <c r="AZ1932" s="312" t="s">
        <v>172</v>
      </c>
    </row>
    <row r="1933" spans="2:66" s="116" customFormat="1" ht="22.6" customHeight="1" x14ac:dyDescent="0.35">
      <c r="B1933" s="315"/>
      <c r="C1933" s="316"/>
      <c r="D1933" s="316"/>
      <c r="E1933" s="317" t="s">
        <v>5</v>
      </c>
      <c r="F1933" s="318" t="s">
        <v>1906</v>
      </c>
      <c r="G1933" s="319"/>
      <c r="H1933" s="319"/>
      <c r="I1933" s="319"/>
      <c r="J1933" s="316"/>
      <c r="K1933" s="320">
        <v>18.54</v>
      </c>
      <c r="L1933" s="316"/>
      <c r="M1933" s="316"/>
      <c r="N1933" s="316"/>
      <c r="O1933" s="316"/>
      <c r="P1933" s="316"/>
      <c r="Q1933" s="316"/>
      <c r="S1933" s="321"/>
      <c r="U1933" s="322"/>
      <c r="V1933" s="316"/>
      <c r="W1933" s="316"/>
      <c r="X1933" s="316"/>
      <c r="Y1933" s="316"/>
      <c r="Z1933" s="316"/>
      <c r="AA1933" s="316"/>
      <c r="AB1933" s="323"/>
      <c r="AU1933" s="324" t="s">
        <v>180</v>
      </c>
      <c r="AV1933" s="324" t="s">
        <v>86</v>
      </c>
      <c r="AW1933" s="116" t="s">
        <v>86</v>
      </c>
      <c r="AX1933" s="116" t="s">
        <v>31</v>
      </c>
      <c r="AY1933" s="116" t="s">
        <v>74</v>
      </c>
      <c r="AZ1933" s="324" t="s">
        <v>172</v>
      </c>
    </row>
    <row r="1934" spans="2:66" s="116" customFormat="1" ht="22.6" customHeight="1" x14ac:dyDescent="0.35">
      <c r="B1934" s="315"/>
      <c r="C1934" s="316"/>
      <c r="D1934" s="316"/>
      <c r="E1934" s="317" t="s">
        <v>5</v>
      </c>
      <c r="F1934" s="318" t="s">
        <v>1907</v>
      </c>
      <c r="G1934" s="319"/>
      <c r="H1934" s="319"/>
      <c r="I1934" s="319"/>
      <c r="J1934" s="316"/>
      <c r="K1934" s="320">
        <v>36.96</v>
      </c>
      <c r="L1934" s="316"/>
      <c r="M1934" s="316"/>
      <c r="N1934" s="316"/>
      <c r="O1934" s="316"/>
      <c r="P1934" s="316"/>
      <c r="Q1934" s="316"/>
      <c r="S1934" s="321"/>
      <c r="U1934" s="322"/>
      <c r="V1934" s="316"/>
      <c r="W1934" s="316"/>
      <c r="X1934" s="316"/>
      <c r="Y1934" s="316"/>
      <c r="Z1934" s="316"/>
      <c r="AA1934" s="316"/>
      <c r="AB1934" s="323"/>
      <c r="AU1934" s="324" t="s">
        <v>180</v>
      </c>
      <c r="AV1934" s="324" t="s">
        <v>86</v>
      </c>
      <c r="AW1934" s="116" t="s">
        <v>86</v>
      </c>
      <c r="AX1934" s="116" t="s">
        <v>31</v>
      </c>
      <c r="AY1934" s="116" t="s">
        <v>74</v>
      </c>
      <c r="AZ1934" s="324" t="s">
        <v>172</v>
      </c>
    </row>
    <row r="1935" spans="2:66" s="116" customFormat="1" ht="22.6" customHeight="1" x14ac:dyDescent="0.35">
      <c r="B1935" s="315"/>
      <c r="C1935" s="316"/>
      <c r="D1935" s="316"/>
      <c r="E1935" s="317" t="s">
        <v>5</v>
      </c>
      <c r="F1935" s="318" t="s">
        <v>1908</v>
      </c>
      <c r="G1935" s="319"/>
      <c r="H1935" s="319"/>
      <c r="I1935" s="319"/>
      <c r="J1935" s="316"/>
      <c r="K1935" s="320">
        <v>36.5</v>
      </c>
      <c r="L1935" s="316"/>
      <c r="M1935" s="316"/>
      <c r="N1935" s="316"/>
      <c r="O1935" s="316"/>
      <c r="P1935" s="316"/>
      <c r="Q1935" s="316"/>
      <c r="S1935" s="321"/>
      <c r="U1935" s="322"/>
      <c r="V1935" s="316"/>
      <c r="W1935" s="316"/>
      <c r="X1935" s="316"/>
      <c r="Y1935" s="316"/>
      <c r="Z1935" s="316"/>
      <c r="AA1935" s="316"/>
      <c r="AB1935" s="323"/>
      <c r="AU1935" s="324" t="s">
        <v>180</v>
      </c>
      <c r="AV1935" s="324" t="s">
        <v>86</v>
      </c>
      <c r="AW1935" s="116" t="s">
        <v>86</v>
      </c>
      <c r="AX1935" s="116" t="s">
        <v>31</v>
      </c>
      <c r="AY1935" s="116" t="s">
        <v>74</v>
      </c>
      <c r="AZ1935" s="324" t="s">
        <v>172</v>
      </c>
    </row>
    <row r="1936" spans="2:66" s="116" customFormat="1" ht="22.6" customHeight="1" x14ac:dyDescent="0.35">
      <c r="B1936" s="315"/>
      <c r="C1936" s="316"/>
      <c r="D1936" s="316"/>
      <c r="E1936" s="317" t="s">
        <v>5</v>
      </c>
      <c r="F1936" s="318" t="s">
        <v>1909</v>
      </c>
      <c r="G1936" s="319"/>
      <c r="H1936" s="319"/>
      <c r="I1936" s="319"/>
      <c r="J1936" s="316"/>
      <c r="K1936" s="320">
        <v>15.58</v>
      </c>
      <c r="L1936" s="316"/>
      <c r="M1936" s="316"/>
      <c r="N1936" s="316"/>
      <c r="O1936" s="316"/>
      <c r="P1936" s="316"/>
      <c r="Q1936" s="316"/>
      <c r="S1936" s="321"/>
      <c r="U1936" s="322"/>
      <c r="V1936" s="316"/>
      <c r="W1936" s="316"/>
      <c r="X1936" s="316"/>
      <c r="Y1936" s="316"/>
      <c r="Z1936" s="316"/>
      <c r="AA1936" s="316"/>
      <c r="AB1936" s="323"/>
      <c r="AU1936" s="324" t="s">
        <v>180</v>
      </c>
      <c r="AV1936" s="324" t="s">
        <v>86</v>
      </c>
      <c r="AW1936" s="116" t="s">
        <v>86</v>
      </c>
      <c r="AX1936" s="116" t="s">
        <v>31</v>
      </c>
      <c r="AY1936" s="116" t="s">
        <v>74</v>
      </c>
      <c r="AZ1936" s="324" t="s">
        <v>172</v>
      </c>
    </row>
    <row r="1937" spans="2:52" s="116" customFormat="1" ht="22.6" customHeight="1" x14ac:dyDescent="0.35">
      <c r="B1937" s="315"/>
      <c r="C1937" s="316"/>
      <c r="D1937" s="316"/>
      <c r="E1937" s="317" t="s">
        <v>5</v>
      </c>
      <c r="F1937" s="318" t="s">
        <v>1910</v>
      </c>
      <c r="G1937" s="319"/>
      <c r="H1937" s="319"/>
      <c r="I1937" s="319"/>
      <c r="J1937" s="316"/>
      <c r="K1937" s="320">
        <v>9.1</v>
      </c>
      <c r="L1937" s="316"/>
      <c r="M1937" s="316"/>
      <c r="N1937" s="316"/>
      <c r="O1937" s="316"/>
      <c r="P1937" s="316"/>
      <c r="Q1937" s="316"/>
      <c r="S1937" s="321"/>
      <c r="U1937" s="322"/>
      <c r="V1937" s="316"/>
      <c r="W1937" s="316"/>
      <c r="X1937" s="316"/>
      <c r="Y1937" s="316"/>
      <c r="Z1937" s="316"/>
      <c r="AA1937" s="316"/>
      <c r="AB1937" s="323"/>
      <c r="AU1937" s="324" t="s">
        <v>180</v>
      </c>
      <c r="AV1937" s="324" t="s">
        <v>86</v>
      </c>
      <c r="AW1937" s="116" t="s">
        <v>86</v>
      </c>
      <c r="AX1937" s="116" t="s">
        <v>31</v>
      </c>
      <c r="AY1937" s="116" t="s">
        <v>74</v>
      </c>
      <c r="AZ1937" s="324" t="s">
        <v>172</v>
      </c>
    </row>
    <row r="1938" spans="2:52" s="116" customFormat="1" ht="22.6" customHeight="1" x14ac:dyDescent="0.35">
      <c r="B1938" s="315"/>
      <c r="C1938" s="316"/>
      <c r="D1938" s="316"/>
      <c r="E1938" s="317" t="s">
        <v>5</v>
      </c>
      <c r="F1938" s="318" t="s">
        <v>1911</v>
      </c>
      <c r="G1938" s="319"/>
      <c r="H1938" s="319"/>
      <c r="I1938" s="319"/>
      <c r="J1938" s="316"/>
      <c r="K1938" s="320">
        <v>6.26</v>
      </c>
      <c r="L1938" s="316"/>
      <c r="M1938" s="316"/>
      <c r="N1938" s="316"/>
      <c r="O1938" s="316"/>
      <c r="P1938" s="316"/>
      <c r="Q1938" s="316"/>
      <c r="S1938" s="321"/>
      <c r="U1938" s="322"/>
      <c r="V1938" s="316"/>
      <c r="W1938" s="316"/>
      <c r="X1938" s="316"/>
      <c r="Y1938" s="316"/>
      <c r="Z1938" s="316"/>
      <c r="AA1938" s="316"/>
      <c r="AB1938" s="323"/>
      <c r="AU1938" s="324" t="s">
        <v>180</v>
      </c>
      <c r="AV1938" s="324" t="s">
        <v>86</v>
      </c>
      <c r="AW1938" s="116" t="s">
        <v>86</v>
      </c>
      <c r="AX1938" s="116" t="s">
        <v>31</v>
      </c>
      <c r="AY1938" s="116" t="s">
        <v>74</v>
      </c>
      <c r="AZ1938" s="324" t="s">
        <v>172</v>
      </c>
    </row>
    <row r="1939" spans="2:52" s="116" customFormat="1" ht="22.6" customHeight="1" x14ac:dyDescent="0.35">
      <c r="B1939" s="315"/>
      <c r="C1939" s="316"/>
      <c r="D1939" s="316"/>
      <c r="E1939" s="317" t="s">
        <v>5</v>
      </c>
      <c r="F1939" s="318" t="s">
        <v>1912</v>
      </c>
      <c r="G1939" s="319"/>
      <c r="H1939" s="319"/>
      <c r="I1939" s="319"/>
      <c r="J1939" s="316"/>
      <c r="K1939" s="320">
        <v>1</v>
      </c>
      <c r="L1939" s="316"/>
      <c r="M1939" s="316"/>
      <c r="N1939" s="316"/>
      <c r="O1939" s="316"/>
      <c r="P1939" s="316"/>
      <c r="Q1939" s="316"/>
      <c r="S1939" s="321"/>
      <c r="U1939" s="322"/>
      <c r="V1939" s="316"/>
      <c r="W1939" s="316"/>
      <c r="X1939" s="316"/>
      <c r="Y1939" s="316"/>
      <c r="Z1939" s="316"/>
      <c r="AA1939" s="316"/>
      <c r="AB1939" s="323"/>
      <c r="AU1939" s="324" t="s">
        <v>180</v>
      </c>
      <c r="AV1939" s="324" t="s">
        <v>86</v>
      </c>
      <c r="AW1939" s="116" t="s">
        <v>86</v>
      </c>
      <c r="AX1939" s="116" t="s">
        <v>31</v>
      </c>
      <c r="AY1939" s="116" t="s">
        <v>74</v>
      </c>
      <c r="AZ1939" s="324" t="s">
        <v>172</v>
      </c>
    </row>
    <row r="1940" spans="2:52" s="116" customFormat="1" ht="22.6" customHeight="1" x14ac:dyDescent="0.35">
      <c r="B1940" s="315"/>
      <c r="C1940" s="316"/>
      <c r="D1940" s="316"/>
      <c r="E1940" s="317" t="s">
        <v>5</v>
      </c>
      <c r="F1940" s="318" t="s">
        <v>1913</v>
      </c>
      <c r="G1940" s="319"/>
      <c r="H1940" s="319"/>
      <c r="I1940" s="319"/>
      <c r="J1940" s="316"/>
      <c r="K1940" s="320">
        <v>1.8</v>
      </c>
      <c r="L1940" s="316"/>
      <c r="M1940" s="316"/>
      <c r="N1940" s="316"/>
      <c r="O1940" s="316"/>
      <c r="P1940" s="316"/>
      <c r="Q1940" s="316"/>
      <c r="S1940" s="321"/>
      <c r="U1940" s="322"/>
      <c r="V1940" s="316"/>
      <c r="W1940" s="316"/>
      <c r="X1940" s="316"/>
      <c r="Y1940" s="316"/>
      <c r="Z1940" s="316"/>
      <c r="AA1940" s="316"/>
      <c r="AB1940" s="323"/>
      <c r="AU1940" s="324" t="s">
        <v>180</v>
      </c>
      <c r="AV1940" s="324" t="s">
        <v>86</v>
      </c>
      <c r="AW1940" s="116" t="s">
        <v>86</v>
      </c>
      <c r="AX1940" s="116" t="s">
        <v>31</v>
      </c>
      <c r="AY1940" s="116" t="s">
        <v>74</v>
      </c>
      <c r="AZ1940" s="324" t="s">
        <v>172</v>
      </c>
    </row>
    <row r="1941" spans="2:52" s="116" customFormat="1" ht="22.6" customHeight="1" x14ac:dyDescent="0.35">
      <c r="B1941" s="315"/>
      <c r="C1941" s="316"/>
      <c r="D1941" s="316"/>
      <c r="E1941" s="317" t="s">
        <v>5</v>
      </c>
      <c r="F1941" s="318" t="s">
        <v>1914</v>
      </c>
      <c r="G1941" s="319"/>
      <c r="H1941" s="319"/>
      <c r="I1941" s="319"/>
      <c r="J1941" s="316"/>
      <c r="K1941" s="320">
        <v>6.2430000000000003</v>
      </c>
      <c r="L1941" s="316"/>
      <c r="M1941" s="316"/>
      <c r="N1941" s="316"/>
      <c r="O1941" s="316"/>
      <c r="P1941" s="316"/>
      <c r="Q1941" s="316"/>
      <c r="S1941" s="321"/>
      <c r="U1941" s="322"/>
      <c r="V1941" s="316"/>
      <c r="W1941" s="316"/>
      <c r="X1941" s="316"/>
      <c r="Y1941" s="316"/>
      <c r="Z1941" s="316"/>
      <c r="AA1941" s="316"/>
      <c r="AB1941" s="323"/>
      <c r="AU1941" s="324" t="s">
        <v>180</v>
      </c>
      <c r="AV1941" s="324" t="s">
        <v>86</v>
      </c>
      <c r="AW1941" s="116" t="s">
        <v>86</v>
      </c>
      <c r="AX1941" s="116" t="s">
        <v>31</v>
      </c>
      <c r="AY1941" s="116" t="s">
        <v>74</v>
      </c>
      <c r="AZ1941" s="324" t="s">
        <v>172</v>
      </c>
    </row>
    <row r="1942" spans="2:52" s="116" customFormat="1" ht="22.6" customHeight="1" x14ac:dyDescent="0.35">
      <c r="B1942" s="315"/>
      <c r="C1942" s="316"/>
      <c r="D1942" s="316"/>
      <c r="E1942" s="317" t="s">
        <v>5</v>
      </c>
      <c r="F1942" s="318" t="s">
        <v>1915</v>
      </c>
      <c r="G1942" s="319"/>
      <c r="H1942" s="319"/>
      <c r="I1942" s="319"/>
      <c r="J1942" s="316"/>
      <c r="K1942" s="320">
        <v>4.0170000000000003</v>
      </c>
      <c r="L1942" s="316"/>
      <c r="M1942" s="316"/>
      <c r="N1942" s="316"/>
      <c r="O1942" s="316"/>
      <c r="P1942" s="316"/>
      <c r="Q1942" s="316"/>
      <c r="S1942" s="321"/>
      <c r="U1942" s="322"/>
      <c r="V1942" s="316"/>
      <c r="W1942" s="316"/>
      <c r="X1942" s="316"/>
      <c r="Y1942" s="316"/>
      <c r="Z1942" s="316"/>
      <c r="AA1942" s="316"/>
      <c r="AB1942" s="323"/>
      <c r="AU1942" s="324" t="s">
        <v>180</v>
      </c>
      <c r="AV1942" s="324" t="s">
        <v>86</v>
      </c>
      <c r="AW1942" s="116" t="s">
        <v>86</v>
      </c>
      <c r="AX1942" s="116" t="s">
        <v>31</v>
      </c>
      <c r="AY1942" s="116" t="s">
        <v>74</v>
      </c>
      <c r="AZ1942" s="324" t="s">
        <v>172</v>
      </c>
    </row>
    <row r="1943" spans="2:52" s="116" customFormat="1" ht="22.6" customHeight="1" x14ac:dyDescent="0.35">
      <c r="B1943" s="315"/>
      <c r="C1943" s="316"/>
      <c r="D1943" s="316"/>
      <c r="E1943" s="317" t="s">
        <v>5</v>
      </c>
      <c r="F1943" s="318" t="s">
        <v>1916</v>
      </c>
      <c r="G1943" s="319"/>
      <c r="H1943" s="319"/>
      <c r="I1943" s="319"/>
      <c r="J1943" s="316"/>
      <c r="K1943" s="320">
        <v>6.7089999999999996</v>
      </c>
      <c r="L1943" s="316"/>
      <c r="M1943" s="316"/>
      <c r="N1943" s="316"/>
      <c r="O1943" s="316"/>
      <c r="P1943" s="316"/>
      <c r="Q1943" s="316"/>
      <c r="S1943" s="321"/>
      <c r="U1943" s="322"/>
      <c r="V1943" s="316"/>
      <c r="W1943" s="316"/>
      <c r="X1943" s="316"/>
      <c r="Y1943" s="316"/>
      <c r="Z1943" s="316"/>
      <c r="AA1943" s="316"/>
      <c r="AB1943" s="323"/>
      <c r="AU1943" s="324" t="s">
        <v>180</v>
      </c>
      <c r="AV1943" s="324" t="s">
        <v>86</v>
      </c>
      <c r="AW1943" s="116" t="s">
        <v>86</v>
      </c>
      <c r="AX1943" s="116" t="s">
        <v>31</v>
      </c>
      <c r="AY1943" s="116" t="s">
        <v>74</v>
      </c>
      <c r="AZ1943" s="324" t="s">
        <v>172</v>
      </c>
    </row>
    <row r="1944" spans="2:52" s="116" customFormat="1" ht="22.6" customHeight="1" x14ac:dyDescent="0.35">
      <c r="B1944" s="315"/>
      <c r="C1944" s="316"/>
      <c r="D1944" s="316"/>
      <c r="E1944" s="317" t="s">
        <v>5</v>
      </c>
      <c r="F1944" s="318" t="s">
        <v>1917</v>
      </c>
      <c r="G1944" s="319"/>
      <c r="H1944" s="319"/>
      <c r="I1944" s="319"/>
      <c r="J1944" s="316"/>
      <c r="K1944" s="320">
        <v>8.2970000000000006</v>
      </c>
      <c r="L1944" s="316"/>
      <c r="M1944" s="316"/>
      <c r="N1944" s="316"/>
      <c r="O1944" s="316"/>
      <c r="P1944" s="316"/>
      <c r="Q1944" s="316"/>
      <c r="S1944" s="321"/>
      <c r="U1944" s="322"/>
      <c r="V1944" s="316"/>
      <c r="W1944" s="316"/>
      <c r="X1944" s="316"/>
      <c r="Y1944" s="316"/>
      <c r="Z1944" s="316"/>
      <c r="AA1944" s="316"/>
      <c r="AB1944" s="323"/>
      <c r="AU1944" s="324" t="s">
        <v>180</v>
      </c>
      <c r="AV1944" s="324" t="s">
        <v>86</v>
      </c>
      <c r="AW1944" s="116" t="s">
        <v>86</v>
      </c>
      <c r="AX1944" s="116" t="s">
        <v>31</v>
      </c>
      <c r="AY1944" s="116" t="s">
        <v>74</v>
      </c>
      <c r="AZ1944" s="324" t="s">
        <v>172</v>
      </c>
    </row>
    <row r="1945" spans="2:52" s="116" customFormat="1" ht="22.6" customHeight="1" x14ac:dyDescent="0.35">
      <c r="B1945" s="315"/>
      <c r="C1945" s="316"/>
      <c r="D1945" s="316"/>
      <c r="E1945" s="317" t="s">
        <v>5</v>
      </c>
      <c r="F1945" s="318" t="s">
        <v>1918</v>
      </c>
      <c r="G1945" s="319"/>
      <c r="H1945" s="319"/>
      <c r="I1945" s="319"/>
      <c r="J1945" s="316"/>
      <c r="K1945" s="320">
        <v>11.058</v>
      </c>
      <c r="L1945" s="316"/>
      <c r="M1945" s="316"/>
      <c r="N1945" s="316"/>
      <c r="O1945" s="316"/>
      <c r="P1945" s="316"/>
      <c r="Q1945" s="316"/>
      <c r="S1945" s="321"/>
      <c r="U1945" s="322"/>
      <c r="V1945" s="316"/>
      <c r="W1945" s="316"/>
      <c r="X1945" s="316"/>
      <c r="Y1945" s="316"/>
      <c r="Z1945" s="316"/>
      <c r="AA1945" s="316"/>
      <c r="AB1945" s="323"/>
      <c r="AU1945" s="324" t="s">
        <v>180</v>
      </c>
      <c r="AV1945" s="324" t="s">
        <v>86</v>
      </c>
      <c r="AW1945" s="116" t="s">
        <v>86</v>
      </c>
      <c r="AX1945" s="116" t="s">
        <v>31</v>
      </c>
      <c r="AY1945" s="116" t="s">
        <v>74</v>
      </c>
      <c r="AZ1945" s="324" t="s">
        <v>172</v>
      </c>
    </row>
    <row r="1946" spans="2:52" s="116" customFormat="1" ht="22.6" customHeight="1" x14ac:dyDescent="0.35">
      <c r="B1946" s="315"/>
      <c r="C1946" s="316"/>
      <c r="D1946" s="316"/>
      <c r="E1946" s="317" t="s">
        <v>5</v>
      </c>
      <c r="F1946" s="318" t="s">
        <v>1919</v>
      </c>
      <c r="G1946" s="319"/>
      <c r="H1946" s="319"/>
      <c r="I1946" s="319"/>
      <c r="J1946" s="316"/>
      <c r="K1946" s="320">
        <v>16.292000000000002</v>
      </c>
      <c r="L1946" s="316"/>
      <c r="M1946" s="316"/>
      <c r="N1946" s="316"/>
      <c r="O1946" s="316"/>
      <c r="P1946" s="316"/>
      <c r="Q1946" s="316"/>
      <c r="S1946" s="321"/>
      <c r="U1946" s="322"/>
      <c r="V1946" s="316"/>
      <c r="W1946" s="316"/>
      <c r="X1946" s="316"/>
      <c r="Y1946" s="316"/>
      <c r="Z1946" s="316"/>
      <c r="AA1946" s="316"/>
      <c r="AB1946" s="323"/>
      <c r="AU1946" s="324" t="s">
        <v>180</v>
      </c>
      <c r="AV1946" s="324" t="s">
        <v>86</v>
      </c>
      <c r="AW1946" s="116" t="s">
        <v>86</v>
      </c>
      <c r="AX1946" s="116" t="s">
        <v>31</v>
      </c>
      <c r="AY1946" s="116" t="s">
        <v>74</v>
      </c>
      <c r="AZ1946" s="324" t="s">
        <v>172</v>
      </c>
    </row>
    <row r="1947" spans="2:52" s="116" customFormat="1" ht="22.6" customHeight="1" x14ac:dyDescent="0.35">
      <c r="B1947" s="315"/>
      <c r="C1947" s="316"/>
      <c r="D1947" s="316"/>
      <c r="E1947" s="317" t="s">
        <v>5</v>
      </c>
      <c r="F1947" s="318" t="s">
        <v>1920</v>
      </c>
      <c r="G1947" s="319"/>
      <c r="H1947" s="319"/>
      <c r="I1947" s="319"/>
      <c r="J1947" s="316"/>
      <c r="K1947" s="320">
        <v>3.91</v>
      </c>
      <c r="L1947" s="316"/>
      <c r="M1947" s="316"/>
      <c r="N1947" s="316"/>
      <c r="O1947" s="316"/>
      <c r="P1947" s="316"/>
      <c r="Q1947" s="316"/>
      <c r="S1947" s="321"/>
      <c r="U1947" s="322"/>
      <c r="V1947" s="316"/>
      <c r="W1947" s="316"/>
      <c r="X1947" s="316"/>
      <c r="Y1947" s="316"/>
      <c r="Z1947" s="316"/>
      <c r="AA1947" s="316"/>
      <c r="AB1947" s="323"/>
      <c r="AU1947" s="324" t="s">
        <v>180</v>
      </c>
      <c r="AV1947" s="324" t="s">
        <v>86</v>
      </c>
      <c r="AW1947" s="116" t="s">
        <v>86</v>
      </c>
      <c r="AX1947" s="116" t="s">
        <v>31</v>
      </c>
      <c r="AY1947" s="116" t="s">
        <v>74</v>
      </c>
      <c r="AZ1947" s="324" t="s">
        <v>172</v>
      </c>
    </row>
    <row r="1948" spans="2:52" s="116" customFormat="1" ht="22.6" customHeight="1" x14ac:dyDescent="0.35">
      <c r="B1948" s="315"/>
      <c r="C1948" s="316"/>
      <c r="D1948" s="316"/>
      <c r="E1948" s="317" t="s">
        <v>5</v>
      </c>
      <c r="F1948" s="318" t="s">
        <v>1921</v>
      </c>
      <c r="G1948" s="319"/>
      <c r="H1948" s="319"/>
      <c r="I1948" s="319"/>
      <c r="J1948" s="316"/>
      <c r="K1948" s="320">
        <v>11.95</v>
      </c>
      <c r="L1948" s="316"/>
      <c r="M1948" s="316"/>
      <c r="N1948" s="316"/>
      <c r="O1948" s="316"/>
      <c r="P1948" s="316"/>
      <c r="Q1948" s="316"/>
      <c r="S1948" s="321"/>
      <c r="U1948" s="322"/>
      <c r="V1948" s="316"/>
      <c r="W1948" s="316"/>
      <c r="X1948" s="316"/>
      <c r="Y1948" s="316"/>
      <c r="Z1948" s="316"/>
      <c r="AA1948" s="316"/>
      <c r="AB1948" s="323"/>
      <c r="AU1948" s="324" t="s">
        <v>180</v>
      </c>
      <c r="AV1948" s="324" t="s">
        <v>86</v>
      </c>
      <c r="AW1948" s="116" t="s">
        <v>86</v>
      </c>
      <c r="AX1948" s="116" t="s">
        <v>31</v>
      </c>
      <c r="AY1948" s="116" t="s">
        <v>74</v>
      </c>
      <c r="AZ1948" s="324" t="s">
        <v>172</v>
      </c>
    </row>
    <row r="1949" spans="2:52" s="116" customFormat="1" ht="22.6" customHeight="1" x14ac:dyDescent="0.35">
      <c r="B1949" s="315"/>
      <c r="C1949" s="316"/>
      <c r="D1949" s="316"/>
      <c r="E1949" s="317" t="s">
        <v>5</v>
      </c>
      <c r="F1949" s="318" t="s">
        <v>1922</v>
      </c>
      <c r="G1949" s="319"/>
      <c r="H1949" s="319"/>
      <c r="I1949" s="319"/>
      <c r="J1949" s="316"/>
      <c r="K1949" s="320">
        <v>12.65</v>
      </c>
      <c r="L1949" s="316"/>
      <c r="M1949" s="316"/>
      <c r="N1949" s="316"/>
      <c r="O1949" s="316"/>
      <c r="P1949" s="316"/>
      <c r="Q1949" s="316"/>
      <c r="S1949" s="321"/>
      <c r="U1949" s="322"/>
      <c r="V1949" s="316"/>
      <c r="W1949" s="316"/>
      <c r="X1949" s="316"/>
      <c r="Y1949" s="316"/>
      <c r="Z1949" s="316"/>
      <c r="AA1949" s="316"/>
      <c r="AB1949" s="323"/>
      <c r="AU1949" s="324" t="s">
        <v>180</v>
      </c>
      <c r="AV1949" s="324" t="s">
        <v>86</v>
      </c>
      <c r="AW1949" s="116" t="s">
        <v>86</v>
      </c>
      <c r="AX1949" s="116" t="s">
        <v>31</v>
      </c>
      <c r="AY1949" s="116" t="s">
        <v>74</v>
      </c>
      <c r="AZ1949" s="324" t="s">
        <v>172</v>
      </c>
    </row>
    <row r="1950" spans="2:52" s="116" customFormat="1" ht="22.6" customHeight="1" x14ac:dyDescent="0.35">
      <c r="B1950" s="315"/>
      <c r="C1950" s="316"/>
      <c r="D1950" s="316"/>
      <c r="E1950" s="317" t="s">
        <v>5</v>
      </c>
      <c r="F1950" s="318" t="s">
        <v>1923</v>
      </c>
      <c r="G1950" s="319"/>
      <c r="H1950" s="319"/>
      <c r="I1950" s="319"/>
      <c r="J1950" s="316"/>
      <c r="K1950" s="320">
        <v>11.95</v>
      </c>
      <c r="L1950" s="316"/>
      <c r="M1950" s="316"/>
      <c r="N1950" s="316"/>
      <c r="O1950" s="316"/>
      <c r="P1950" s="316"/>
      <c r="Q1950" s="316"/>
      <c r="S1950" s="321"/>
      <c r="U1950" s="322"/>
      <c r="V1950" s="316"/>
      <c r="W1950" s="316"/>
      <c r="X1950" s="316"/>
      <c r="Y1950" s="316"/>
      <c r="Z1950" s="316"/>
      <c r="AA1950" s="316"/>
      <c r="AB1950" s="323"/>
      <c r="AU1950" s="324" t="s">
        <v>180</v>
      </c>
      <c r="AV1950" s="324" t="s">
        <v>86</v>
      </c>
      <c r="AW1950" s="116" t="s">
        <v>86</v>
      </c>
      <c r="AX1950" s="116" t="s">
        <v>31</v>
      </c>
      <c r="AY1950" s="116" t="s">
        <v>74</v>
      </c>
      <c r="AZ1950" s="324" t="s">
        <v>172</v>
      </c>
    </row>
    <row r="1951" spans="2:52" s="116" customFormat="1" ht="22.6" customHeight="1" x14ac:dyDescent="0.35">
      <c r="B1951" s="315"/>
      <c r="C1951" s="316"/>
      <c r="D1951" s="316"/>
      <c r="E1951" s="317" t="s">
        <v>5</v>
      </c>
      <c r="F1951" s="318" t="s">
        <v>1924</v>
      </c>
      <c r="G1951" s="319"/>
      <c r="H1951" s="319"/>
      <c r="I1951" s="319"/>
      <c r="J1951" s="316"/>
      <c r="K1951" s="320">
        <v>7.75</v>
      </c>
      <c r="L1951" s="316"/>
      <c r="M1951" s="316"/>
      <c r="N1951" s="316"/>
      <c r="O1951" s="316"/>
      <c r="P1951" s="316"/>
      <c r="Q1951" s="316"/>
      <c r="S1951" s="321"/>
      <c r="U1951" s="322"/>
      <c r="V1951" s="316"/>
      <c r="W1951" s="316"/>
      <c r="X1951" s="316"/>
      <c r="Y1951" s="316"/>
      <c r="Z1951" s="316"/>
      <c r="AA1951" s="316"/>
      <c r="AB1951" s="323"/>
      <c r="AU1951" s="324" t="s">
        <v>180</v>
      </c>
      <c r="AV1951" s="324" t="s">
        <v>86</v>
      </c>
      <c r="AW1951" s="116" t="s">
        <v>86</v>
      </c>
      <c r="AX1951" s="116" t="s">
        <v>31</v>
      </c>
      <c r="AY1951" s="116" t="s">
        <v>74</v>
      </c>
      <c r="AZ1951" s="324" t="s">
        <v>172</v>
      </c>
    </row>
    <row r="1952" spans="2:52" s="116" customFormat="1" ht="22.6" customHeight="1" x14ac:dyDescent="0.35">
      <c r="B1952" s="315"/>
      <c r="C1952" s="316"/>
      <c r="D1952" s="316"/>
      <c r="E1952" s="317" t="s">
        <v>5</v>
      </c>
      <c r="F1952" s="318" t="s">
        <v>1925</v>
      </c>
      <c r="G1952" s="319"/>
      <c r="H1952" s="319"/>
      <c r="I1952" s="319"/>
      <c r="J1952" s="316"/>
      <c r="K1952" s="320">
        <v>12.22</v>
      </c>
      <c r="L1952" s="316"/>
      <c r="M1952" s="316"/>
      <c r="N1952" s="316"/>
      <c r="O1952" s="316"/>
      <c r="P1952" s="316"/>
      <c r="Q1952" s="316"/>
      <c r="S1952" s="321"/>
      <c r="U1952" s="322"/>
      <c r="V1952" s="316"/>
      <c r="W1952" s="316"/>
      <c r="X1952" s="316"/>
      <c r="Y1952" s="316"/>
      <c r="Z1952" s="316"/>
      <c r="AA1952" s="316"/>
      <c r="AB1952" s="323"/>
      <c r="AU1952" s="324" t="s">
        <v>180</v>
      </c>
      <c r="AV1952" s="324" t="s">
        <v>86</v>
      </c>
      <c r="AW1952" s="116" t="s">
        <v>86</v>
      </c>
      <c r="AX1952" s="116" t="s">
        <v>31</v>
      </c>
      <c r="AY1952" s="116" t="s">
        <v>74</v>
      </c>
      <c r="AZ1952" s="324" t="s">
        <v>172</v>
      </c>
    </row>
    <row r="1953" spans="2:52" s="116" customFormat="1" ht="22.6" customHeight="1" x14ac:dyDescent="0.35">
      <c r="B1953" s="315"/>
      <c r="C1953" s="316"/>
      <c r="D1953" s="316"/>
      <c r="E1953" s="317" t="s">
        <v>5</v>
      </c>
      <c r="F1953" s="318" t="s">
        <v>1926</v>
      </c>
      <c r="G1953" s="319"/>
      <c r="H1953" s="319"/>
      <c r="I1953" s="319"/>
      <c r="J1953" s="316"/>
      <c r="K1953" s="320">
        <v>14.9</v>
      </c>
      <c r="L1953" s="316"/>
      <c r="M1953" s="316"/>
      <c r="N1953" s="316"/>
      <c r="O1953" s="316"/>
      <c r="P1953" s="316"/>
      <c r="Q1953" s="316"/>
      <c r="S1953" s="321"/>
      <c r="U1953" s="322"/>
      <c r="V1953" s="316"/>
      <c r="W1953" s="316"/>
      <c r="X1953" s="316"/>
      <c r="Y1953" s="316"/>
      <c r="Z1953" s="316"/>
      <c r="AA1953" s="316"/>
      <c r="AB1953" s="323"/>
      <c r="AU1953" s="324" t="s">
        <v>180</v>
      </c>
      <c r="AV1953" s="324" t="s">
        <v>86</v>
      </c>
      <c r="AW1953" s="116" t="s">
        <v>86</v>
      </c>
      <c r="AX1953" s="116" t="s">
        <v>31</v>
      </c>
      <c r="AY1953" s="116" t="s">
        <v>74</v>
      </c>
      <c r="AZ1953" s="324" t="s">
        <v>172</v>
      </c>
    </row>
    <row r="1954" spans="2:52" s="116" customFormat="1" ht="22.6" customHeight="1" x14ac:dyDescent="0.35">
      <c r="B1954" s="315"/>
      <c r="C1954" s="316"/>
      <c r="D1954" s="316"/>
      <c r="E1954" s="317" t="s">
        <v>5</v>
      </c>
      <c r="F1954" s="318" t="s">
        <v>1927</v>
      </c>
      <c r="G1954" s="319"/>
      <c r="H1954" s="319"/>
      <c r="I1954" s="319"/>
      <c r="J1954" s="316"/>
      <c r="K1954" s="320">
        <v>12.8</v>
      </c>
      <c r="L1954" s="316"/>
      <c r="M1954" s="316"/>
      <c r="N1954" s="316"/>
      <c r="O1954" s="316"/>
      <c r="P1954" s="316"/>
      <c r="Q1954" s="316"/>
      <c r="S1954" s="321"/>
      <c r="U1954" s="322"/>
      <c r="V1954" s="316"/>
      <c r="W1954" s="316"/>
      <c r="X1954" s="316"/>
      <c r="Y1954" s="316"/>
      <c r="Z1954" s="316"/>
      <c r="AA1954" s="316"/>
      <c r="AB1954" s="323"/>
      <c r="AU1954" s="324" t="s">
        <v>180</v>
      </c>
      <c r="AV1954" s="324" t="s">
        <v>86</v>
      </c>
      <c r="AW1954" s="116" t="s">
        <v>86</v>
      </c>
      <c r="AX1954" s="116" t="s">
        <v>31</v>
      </c>
      <c r="AY1954" s="116" t="s">
        <v>74</v>
      </c>
      <c r="AZ1954" s="324" t="s">
        <v>172</v>
      </c>
    </row>
    <row r="1955" spans="2:52" s="116" customFormat="1" ht="22.6" customHeight="1" x14ac:dyDescent="0.35">
      <c r="B1955" s="315"/>
      <c r="C1955" s="316"/>
      <c r="D1955" s="316"/>
      <c r="E1955" s="317" t="s">
        <v>5</v>
      </c>
      <c r="F1955" s="318" t="s">
        <v>1928</v>
      </c>
      <c r="G1955" s="319"/>
      <c r="H1955" s="319"/>
      <c r="I1955" s="319"/>
      <c r="J1955" s="316"/>
      <c r="K1955" s="320">
        <v>8.1999999999999993</v>
      </c>
      <c r="L1955" s="316"/>
      <c r="M1955" s="316"/>
      <c r="N1955" s="316"/>
      <c r="O1955" s="316"/>
      <c r="P1955" s="316"/>
      <c r="Q1955" s="316"/>
      <c r="S1955" s="321"/>
      <c r="U1955" s="322"/>
      <c r="V1955" s="316"/>
      <c r="W1955" s="316"/>
      <c r="X1955" s="316"/>
      <c r="Y1955" s="316"/>
      <c r="Z1955" s="316"/>
      <c r="AA1955" s="316"/>
      <c r="AB1955" s="323"/>
      <c r="AU1955" s="324" t="s">
        <v>180</v>
      </c>
      <c r="AV1955" s="324" t="s">
        <v>86</v>
      </c>
      <c r="AW1955" s="116" t="s">
        <v>86</v>
      </c>
      <c r="AX1955" s="116" t="s">
        <v>31</v>
      </c>
      <c r="AY1955" s="116" t="s">
        <v>74</v>
      </c>
      <c r="AZ1955" s="324" t="s">
        <v>172</v>
      </c>
    </row>
    <row r="1956" spans="2:52" s="116" customFormat="1" ht="22.6" customHeight="1" x14ac:dyDescent="0.35">
      <c r="B1956" s="315"/>
      <c r="C1956" s="316"/>
      <c r="D1956" s="316"/>
      <c r="E1956" s="317" t="s">
        <v>5</v>
      </c>
      <c r="F1956" s="318" t="s">
        <v>1929</v>
      </c>
      <c r="G1956" s="319"/>
      <c r="H1956" s="319"/>
      <c r="I1956" s="319"/>
      <c r="J1956" s="316"/>
      <c r="K1956" s="320">
        <v>19.399999999999999</v>
      </c>
      <c r="L1956" s="316"/>
      <c r="M1956" s="316"/>
      <c r="N1956" s="316"/>
      <c r="O1956" s="316"/>
      <c r="P1956" s="316"/>
      <c r="Q1956" s="316"/>
      <c r="S1956" s="321"/>
      <c r="U1956" s="322"/>
      <c r="V1956" s="316"/>
      <c r="W1956" s="316"/>
      <c r="X1956" s="316"/>
      <c r="Y1956" s="316"/>
      <c r="Z1956" s="316"/>
      <c r="AA1956" s="316"/>
      <c r="AB1956" s="323"/>
      <c r="AU1956" s="324" t="s">
        <v>180</v>
      </c>
      <c r="AV1956" s="324" t="s">
        <v>86</v>
      </c>
      <c r="AW1956" s="116" t="s">
        <v>86</v>
      </c>
      <c r="AX1956" s="116" t="s">
        <v>31</v>
      </c>
      <c r="AY1956" s="116" t="s">
        <v>74</v>
      </c>
      <c r="AZ1956" s="324" t="s">
        <v>172</v>
      </c>
    </row>
    <row r="1957" spans="2:52" s="116" customFormat="1" ht="22.6" customHeight="1" x14ac:dyDescent="0.35">
      <c r="B1957" s="315"/>
      <c r="C1957" s="316"/>
      <c r="D1957" s="316"/>
      <c r="E1957" s="317" t="s">
        <v>5</v>
      </c>
      <c r="F1957" s="318" t="s">
        <v>1930</v>
      </c>
      <c r="G1957" s="319"/>
      <c r="H1957" s="319"/>
      <c r="I1957" s="319"/>
      <c r="J1957" s="316"/>
      <c r="K1957" s="320">
        <v>13.44</v>
      </c>
      <c r="L1957" s="316"/>
      <c r="M1957" s="316"/>
      <c r="N1957" s="316"/>
      <c r="O1957" s="316"/>
      <c r="P1957" s="316"/>
      <c r="Q1957" s="316"/>
      <c r="S1957" s="321"/>
      <c r="U1957" s="322"/>
      <c r="V1957" s="316"/>
      <c r="W1957" s="316"/>
      <c r="X1957" s="316"/>
      <c r="Y1957" s="316"/>
      <c r="Z1957" s="316"/>
      <c r="AA1957" s="316"/>
      <c r="AB1957" s="323"/>
      <c r="AU1957" s="324" t="s">
        <v>180</v>
      </c>
      <c r="AV1957" s="324" t="s">
        <v>86</v>
      </c>
      <c r="AW1957" s="116" t="s">
        <v>86</v>
      </c>
      <c r="AX1957" s="116" t="s">
        <v>31</v>
      </c>
      <c r="AY1957" s="116" t="s">
        <v>74</v>
      </c>
      <c r="AZ1957" s="324" t="s">
        <v>172</v>
      </c>
    </row>
    <row r="1958" spans="2:52" s="116" customFormat="1" ht="22.6" customHeight="1" x14ac:dyDescent="0.35">
      <c r="B1958" s="315"/>
      <c r="C1958" s="316"/>
      <c r="D1958" s="316"/>
      <c r="E1958" s="317" t="s">
        <v>5</v>
      </c>
      <c r="F1958" s="318" t="s">
        <v>1931</v>
      </c>
      <c r="G1958" s="319"/>
      <c r="H1958" s="319"/>
      <c r="I1958" s="319"/>
      <c r="J1958" s="316"/>
      <c r="K1958" s="320">
        <v>5.3</v>
      </c>
      <c r="L1958" s="316"/>
      <c r="M1958" s="316"/>
      <c r="N1958" s="316"/>
      <c r="O1958" s="316"/>
      <c r="P1958" s="316"/>
      <c r="Q1958" s="316"/>
      <c r="S1958" s="321"/>
      <c r="U1958" s="322"/>
      <c r="V1958" s="316"/>
      <c r="W1958" s="316"/>
      <c r="X1958" s="316"/>
      <c r="Y1958" s="316"/>
      <c r="Z1958" s="316"/>
      <c r="AA1958" s="316"/>
      <c r="AB1958" s="323"/>
      <c r="AU1958" s="324" t="s">
        <v>180</v>
      </c>
      <c r="AV1958" s="324" t="s">
        <v>86</v>
      </c>
      <c r="AW1958" s="116" t="s">
        <v>86</v>
      </c>
      <c r="AX1958" s="116" t="s">
        <v>31</v>
      </c>
      <c r="AY1958" s="116" t="s">
        <v>74</v>
      </c>
      <c r="AZ1958" s="324" t="s">
        <v>172</v>
      </c>
    </row>
    <row r="1959" spans="2:52" s="116" customFormat="1" ht="22.6" customHeight="1" x14ac:dyDescent="0.35">
      <c r="B1959" s="315"/>
      <c r="C1959" s="316"/>
      <c r="D1959" s="316"/>
      <c r="E1959" s="317" t="s">
        <v>5</v>
      </c>
      <c r="F1959" s="318" t="s">
        <v>1932</v>
      </c>
      <c r="G1959" s="319"/>
      <c r="H1959" s="319"/>
      <c r="I1959" s="319"/>
      <c r="J1959" s="316"/>
      <c r="K1959" s="320">
        <v>4.5</v>
      </c>
      <c r="L1959" s="316"/>
      <c r="M1959" s="316"/>
      <c r="N1959" s="316"/>
      <c r="O1959" s="316"/>
      <c r="P1959" s="316"/>
      <c r="Q1959" s="316"/>
      <c r="S1959" s="321"/>
      <c r="U1959" s="322"/>
      <c r="V1959" s="316"/>
      <c r="W1959" s="316"/>
      <c r="X1959" s="316"/>
      <c r="Y1959" s="316"/>
      <c r="Z1959" s="316"/>
      <c r="AA1959" s="316"/>
      <c r="AB1959" s="323"/>
      <c r="AU1959" s="324" t="s">
        <v>180</v>
      </c>
      <c r="AV1959" s="324" t="s">
        <v>86</v>
      </c>
      <c r="AW1959" s="116" t="s">
        <v>86</v>
      </c>
      <c r="AX1959" s="116" t="s">
        <v>31</v>
      </c>
      <c r="AY1959" s="116" t="s">
        <v>74</v>
      </c>
      <c r="AZ1959" s="324" t="s">
        <v>172</v>
      </c>
    </row>
    <row r="1960" spans="2:52" s="116" customFormat="1" ht="22.6" customHeight="1" x14ac:dyDescent="0.35">
      <c r="B1960" s="315"/>
      <c r="C1960" s="316"/>
      <c r="D1960" s="316"/>
      <c r="E1960" s="317" t="s">
        <v>5</v>
      </c>
      <c r="F1960" s="318" t="s">
        <v>1933</v>
      </c>
      <c r="G1960" s="319"/>
      <c r="H1960" s="319"/>
      <c r="I1960" s="319"/>
      <c r="J1960" s="316"/>
      <c r="K1960" s="320">
        <v>5.0999999999999996</v>
      </c>
      <c r="L1960" s="316"/>
      <c r="M1960" s="316"/>
      <c r="N1960" s="316"/>
      <c r="O1960" s="316"/>
      <c r="P1960" s="316"/>
      <c r="Q1960" s="316"/>
      <c r="S1960" s="321"/>
      <c r="U1960" s="322"/>
      <c r="V1960" s="316"/>
      <c r="W1960" s="316"/>
      <c r="X1960" s="316"/>
      <c r="Y1960" s="316"/>
      <c r="Z1960" s="316"/>
      <c r="AA1960" s="316"/>
      <c r="AB1960" s="323"/>
      <c r="AU1960" s="324" t="s">
        <v>180</v>
      </c>
      <c r="AV1960" s="324" t="s">
        <v>86</v>
      </c>
      <c r="AW1960" s="116" t="s">
        <v>86</v>
      </c>
      <c r="AX1960" s="116" t="s">
        <v>31</v>
      </c>
      <c r="AY1960" s="116" t="s">
        <v>74</v>
      </c>
      <c r="AZ1960" s="324" t="s">
        <v>172</v>
      </c>
    </row>
    <row r="1961" spans="2:52" s="116" customFormat="1" ht="22.6" customHeight="1" x14ac:dyDescent="0.35">
      <c r="B1961" s="315"/>
      <c r="C1961" s="316"/>
      <c r="D1961" s="316"/>
      <c r="E1961" s="317" t="s">
        <v>5</v>
      </c>
      <c r="F1961" s="318" t="s">
        <v>1934</v>
      </c>
      <c r="G1961" s="319"/>
      <c r="H1961" s="319"/>
      <c r="I1961" s="319"/>
      <c r="J1961" s="316"/>
      <c r="K1961" s="320">
        <v>4.5</v>
      </c>
      <c r="L1961" s="316"/>
      <c r="M1961" s="316"/>
      <c r="N1961" s="316"/>
      <c r="O1961" s="316"/>
      <c r="P1961" s="316"/>
      <c r="Q1961" s="316"/>
      <c r="S1961" s="321"/>
      <c r="U1961" s="322"/>
      <c r="V1961" s="316"/>
      <c r="W1961" s="316"/>
      <c r="X1961" s="316"/>
      <c r="Y1961" s="316"/>
      <c r="Z1961" s="316"/>
      <c r="AA1961" s="316"/>
      <c r="AB1961" s="323"/>
      <c r="AU1961" s="324" t="s">
        <v>180</v>
      </c>
      <c r="AV1961" s="324" t="s">
        <v>86</v>
      </c>
      <c r="AW1961" s="116" t="s">
        <v>86</v>
      </c>
      <c r="AX1961" s="116" t="s">
        <v>31</v>
      </c>
      <c r="AY1961" s="116" t="s">
        <v>74</v>
      </c>
      <c r="AZ1961" s="324" t="s">
        <v>172</v>
      </c>
    </row>
    <row r="1962" spans="2:52" s="116" customFormat="1" ht="22.6" customHeight="1" x14ac:dyDescent="0.35">
      <c r="B1962" s="315"/>
      <c r="C1962" s="316"/>
      <c r="D1962" s="316"/>
      <c r="E1962" s="317" t="s">
        <v>5</v>
      </c>
      <c r="F1962" s="318" t="s">
        <v>1935</v>
      </c>
      <c r="G1962" s="319"/>
      <c r="H1962" s="319"/>
      <c r="I1962" s="319"/>
      <c r="J1962" s="316"/>
      <c r="K1962" s="320">
        <v>4.8</v>
      </c>
      <c r="L1962" s="316"/>
      <c r="M1962" s="316"/>
      <c r="N1962" s="316"/>
      <c r="O1962" s="316"/>
      <c r="P1962" s="316"/>
      <c r="Q1962" s="316"/>
      <c r="S1962" s="321"/>
      <c r="U1962" s="322"/>
      <c r="V1962" s="316"/>
      <c r="W1962" s="316"/>
      <c r="X1962" s="316"/>
      <c r="Y1962" s="316"/>
      <c r="Z1962" s="316"/>
      <c r="AA1962" s="316"/>
      <c r="AB1962" s="323"/>
      <c r="AU1962" s="324" t="s">
        <v>180</v>
      </c>
      <c r="AV1962" s="324" t="s">
        <v>86</v>
      </c>
      <c r="AW1962" s="116" t="s">
        <v>86</v>
      </c>
      <c r="AX1962" s="116" t="s">
        <v>31</v>
      </c>
      <c r="AY1962" s="116" t="s">
        <v>74</v>
      </c>
      <c r="AZ1962" s="324" t="s">
        <v>172</v>
      </c>
    </row>
    <row r="1963" spans="2:52" s="116" customFormat="1" ht="22.6" customHeight="1" x14ac:dyDescent="0.35">
      <c r="B1963" s="315"/>
      <c r="C1963" s="316"/>
      <c r="D1963" s="316"/>
      <c r="E1963" s="317" t="s">
        <v>5</v>
      </c>
      <c r="F1963" s="318" t="s">
        <v>1936</v>
      </c>
      <c r="G1963" s="319"/>
      <c r="H1963" s="319"/>
      <c r="I1963" s="319"/>
      <c r="J1963" s="316"/>
      <c r="K1963" s="320">
        <v>7.15</v>
      </c>
      <c r="L1963" s="316"/>
      <c r="M1963" s="316"/>
      <c r="N1963" s="316"/>
      <c r="O1963" s="316"/>
      <c r="P1963" s="316"/>
      <c r="Q1963" s="316"/>
      <c r="S1963" s="321"/>
      <c r="U1963" s="322"/>
      <c r="V1963" s="316"/>
      <c r="W1963" s="316"/>
      <c r="X1963" s="316"/>
      <c r="Y1963" s="316"/>
      <c r="Z1963" s="316"/>
      <c r="AA1963" s="316"/>
      <c r="AB1963" s="323"/>
      <c r="AU1963" s="324" t="s">
        <v>180</v>
      </c>
      <c r="AV1963" s="324" t="s">
        <v>86</v>
      </c>
      <c r="AW1963" s="116" t="s">
        <v>86</v>
      </c>
      <c r="AX1963" s="116" t="s">
        <v>31</v>
      </c>
      <c r="AY1963" s="116" t="s">
        <v>74</v>
      </c>
      <c r="AZ1963" s="324" t="s">
        <v>172</v>
      </c>
    </row>
    <row r="1964" spans="2:52" s="116" customFormat="1" ht="22.6" customHeight="1" x14ac:dyDescent="0.35">
      <c r="B1964" s="315"/>
      <c r="C1964" s="316"/>
      <c r="D1964" s="316"/>
      <c r="E1964" s="317" t="s">
        <v>5</v>
      </c>
      <c r="F1964" s="318" t="s">
        <v>1937</v>
      </c>
      <c r="G1964" s="319"/>
      <c r="H1964" s="319"/>
      <c r="I1964" s="319"/>
      <c r="J1964" s="316"/>
      <c r="K1964" s="320">
        <v>12.58</v>
      </c>
      <c r="L1964" s="316"/>
      <c r="M1964" s="316"/>
      <c r="N1964" s="316"/>
      <c r="O1964" s="316"/>
      <c r="P1964" s="316"/>
      <c r="Q1964" s="316"/>
      <c r="S1964" s="321"/>
      <c r="U1964" s="322"/>
      <c r="V1964" s="316"/>
      <c r="W1964" s="316"/>
      <c r="X1964" s="316"/>
      <c r="Y1964" s="316"/>
      <c r="Z1964" s="316"/>
      <c r="AA1964" s="316"/>
      <c r="AB1964" s="323"/>
      <c r="AU1964" s="324" t="s">
        <v>180</v>
      </c>
      <c r="AV1964" s="324" t="s">
        <v>86</v>
      </c>
      <c r="AW1964" s="116" t="s">
        <v>86</v>
      </c>
      <c r="AX1964" s="116" t="s">
        <v>31</v>
      </c>
      <c r="AY1964" s="116" t="s">
        <v>74</v>
      </c>
      <c r="AZ1964" s="324" t="s">
        <v>172</v>
      </c>
    </row>
    <row r="1965" spans="2:52" s="116" customFormat="1" ht="22.6" customHeight="1" x14ac:dyDescent="0.35">
      <c r="B1965" s="315"/>
      <c r="C1965" s="316"/>
      <c r="D1965" s="316"/>
      <c r="E1965" s="317" t="s">
        <v>5</v>
      </c>
      <c r="F1965" s="318" t="s">
        <v>1938</v>
      </c>
      <c r="G1965" s="319"/>
      <c r="H1965" s="319"/>
      <c r="I1965" s="319"/>
      <c r="J1965" s="316"/>
      <c r="K1965" s="320">
        <v>4.5</v>
      </c>
      <c r="L1965" s="316"/>
      <c r="M1965" s="316"/>
      <c r="N1965" s="316"/>
      <c r="O1965" s="316"/>
      <c r="P1965" s="316"/>
      <c r="Q1965" s="316"/>
      <c r="S1965" s="321"/>
      <c r="U1965" s="322"/>
      <c r="V1965" s="316"/>
      <c r="W1965" s="316"/>
      <c r="X1965" s="316"/>
      <c r="Y1965" s="316"/>
      <c r="Z1965" s="316"/>
      <c r="AA1965" s="316"/>
      <c r="AB1965" s="323"/>
      <c r="AU1965" s="324" t="s">
        <v>180</v>
      </c>
      <c r="AV1965" s="324" t="s">
        <v>86</v>
      </c>
      <c r="AW1965" s="116" t="s">
        <v>86</v>
      </c>
      <c r="AX1965" s="116" t="s">
        <v>31</v>
      </c>
      <c r="AY1965" s="116" t="s">
        <v>74</v>
      </c>
      <c r="AZ1965" s="324" t="s">
        <v>172</v>
      </c>
    </row>
    <row r="1966" spans="2:52" s="116" customFormat="1" ht="22.6" customHeight="1" x14ac:dyDescent="0.35">
      <c r="B1966" s="315"/>
      <c r="C1966" s="316"/>
      <c r="D1966" s="316"/>
      <c r="E1966" s="317" t="s">
        <v>5</v>
      </c>
      <c r="F1966" s="318" t="s">
        <v>1939</v>
      </c>
      <c r="G1966" s="319"/>
      <c r="H1966" s="319"/>
      <c r="I1966" s="319"/>
      <c r="J1966" s="316"/>
      <c r="K1966" s="320">
        <v>4.0999999999999996</v>
      </c>
      <c r="L1966" s="316"/>
      <c r="M1966" s="316"/>
      <c r="N1966" s="316"/>
      <c r="O1966" s="316"/>
      <c r="P1966" s="316"/>
      <c r="Q1966" s="316"/>
      <c r="S1966" s="321"/>
      <c r="U1966" s="322"/>
      <c r="V1966" s="316"/>
      <c r="W1966" s="316"/>
      <c r="X1966" s="316"/>
      <c r="Y1966" s="316"/>
      <c r="Z1966" s="316"/>
      <c r="AA1966" s="316"/>
      <c r="AB1966" s="323"/>
      <c r="AU1966" s="324" t="s">
        <v>180</v>
      </c>
      <c r="AV1966" s="324" t="s">
        <v>86</v>
      </c>
      <c r="AW1966" s="116" t="s">
        <v>86</v>
      </c>
      <c r="AX1966" s="116" t="s">
        <v>31</v>
      </c>
      <c r="AY1966" s="116" t="s">
        <v>74</v>
      </c>
      <c r="AZ1966" s="324" t="s">
        <v>172</v>
      </c>
    </row>
    <row r="1967" spans="2:52" s="115" customFormat="1" ht="22.6" customHeight="1" x14ac:dyDescent="0.35">
      <c r="B1967" s="303"/>
      <c r="C1967" s="304"/>
      <c r="D1967" s="304"/>
      <c r="E1967" s="305" t="s">
        <v>5</v>
      </c>
      <c r="F1967" s="313" t="s">
        <v>307</v>
      </c>
      <c r="G1967" s="314"/>
      <c r="H1967" s="314"/>
      <c r="I1967" s="314"/>
      <c r="J1967" s="304"/>
      <c r="K1967" s="308" t="s">
        <v>5</v>
      </c>
      <c r="L1967" s="304"/>
      <c r="M1967" s="304"/>
      <c r="N1967" s="304"/>
      <c r="O1967" s="304"/>
      <c r="P1967" s="304"/>
      <c r="Q1967" s="304"/>
      <c r="S1967" s="309"/>
      <c r="U1967" s="310"/>
      <c r="V1967" s="304"/>
      <c r="W1967" s="304"/>
      <c r="X1967" s="304"/>
      <c r="Y1967" s="304"/>
      <c r="Z1967" s="304"/>
      <c r="AA1967" s="304"/>
      <c r="AB1967" s="311"/>
      <c r="AU1967" s="312" t="s">
        <v>180</v>
      </c>
      <c r="AV1967" s="312" t="s">
        <v>86</v>
      </c>
      <c r="AW1967" s="115" t="s">
        <v>81</v>
      </c>
      <c r="AX1967" s="115" t="s">
        <v>31</v>
      </c>
      <c r="AY1967" s="115" t="s">
        <v>74</v>
      </c>
      <c r="AZ1967" s="312" t="s">
        <v>172</v>
      </c>
    </row>
    <row r="1968" spans="2:52" s="116" customFormat="1" ht="22.6" customHeight="1" x14ac:dyDescent="0.35">
      <c r="B1968" s="315"/>
      <c r="C1968" s="316"/>
      <c r="D1968" s="316"/>
      <c r="E1968" s="317" t="s">
        <v>5</v>
      </c>
      <c r="F1968" s="318" t="s">
        <v>1940</v>
      </c>
      <c r="G1968" s="319"/>
      <c r="H1968" s="319"/>
      <c r="I1968" s="319"/>
      <c r="J1968" s="316"/>
      <c r="K1968" s="320">
        <v>9.56</v>
      </c>
      <c r="L1968" s="316"/>
      <c r="M1968" s="316"/>
      <c r="N1968" s="316"/>
      <c r="O1968" s="316"/>
      <c r="P1968" s="316"/>
      <c r="Q1968" s="316"/>
      <c r="S1968" s="321"/>
      <c r="U1968" s="322"/>
      <c r="V1968" s="316"/>
      <c r="W1968" s="316"/>
      <c r="X1968" s="316"/>
      <c r="Y1968" s="316"/>
      <c r="Z1968" s="316"/>
      <c r="AA1968" s="316"/>
      <c r="AB1968" s="323"/>
      <c r="AU1968" s="324" t="s">
        <v>180</v>
      </c>
      <c r="AV1968" s="324" t="s">
        <v>86</v>
      </c>
      <c r="AW1968" s="116" t="s">
        <v>86</v>
      </c>
      <c r="AX1968" s="116" t="s">
        <v>31</v>
      </c>
      <c r="AY1968" s="116" t="s">
        <v>74</v>
      </c>
      <c r="AZ1968" s="324" t="s">
        <v>172</v>
      </c>
    </row>
    <row r="1969" spans="2:66" s="116" customFormat="1" ht="22.6" customHeight="1" x14ac:dyDescent="0.35">
      <c r="B1969" s="315"/>
      <c r="C1969" s="316"/>
      <c r="D1969" s="316"/>
      <c r="E1969" s="317" t="s">
        <v>5</v>
      </c>
      <c r="F1969" s="318" t="s">
        <v>1941</v>
      </c>
      <c r="G1969" s="319"/>
      <c r="H1969" s="319"/>
      <c r="I1969" s="319"/>
      <c r="J1969" s="316"/>
      <c r="K1969" s="320">
        <v>11.62</v>
      </c>
      <c r="L1969" s="316"/>
      <c r="M1969" s="316"/>
      <c r="N1969" s="316"/>
      <c r="O1969" s="316"/>
      <c r="P1969" s="316"/>
      <c r="Q1969" s="316"/>
      <c r="S1969" s="321"/>
      <c r="U1969" s="322"/>
      <c r="V1969" s="316"/>
      <c r="W1969" s="316"/>
      <c r="X1969" s="316"/>
      <c r="Y1969" s="316"/>
      <c r="Z1969" s="316"/>
      <c r="AA1969" s="316"/>
      <c r="AB1969" s="323"/>
      <c r="AU1969" s="324" t="s">
        <v>180</v>
      </c>
      <c r="AV1969" s="324" t="s">
        <v>86</v>
      </c>
      <c r="AW1969" s="116" t="s">
        <v>86</v>
      </c>
      <c r="AX1969" s="116" t="s">
        <v>31</v>
      </c>
      <c r="AY1969" s="116" t="s">
        <v>74</v>
      </c>
      <c r="AZ1969" s="324" t="s">
        <v>172</v>
      </c>
    </row>
    <row r="1970" spans="2:66" s="116" customFormat="1" ht="22.6" customHeight="1" x14ac:dyDescent="0.35">
      <c r="B1970" s="315"/>
      <c r="C1970" s="316"/>
      <c r="D1970" s="316"/>
      <c r="E1970" s="317" t="s">
        <v>5</v>
      </c>
      <c r="F1970" s="318" t="s">
        <v>1942</v>
      </c>
      <c r="G1970" s="319"/>
      <c r="H1970" s="319"/>
      <c r="I1970" s="319"/>
      <c r="J1970" s="316"/>
      <c r="K1970" s="320">
        <v>1.2</v>
      </c>
      <c r="L1970" s="316"/>
      <c r="M1970" s="316"/>
      <c r="N1970" s="316"/>
      <c r="O1970" s="316"/>
      <c r="P1970" s="316"/>
      <c r="Q1970" s="316"/>
      <c r="S1970" s="321"/>
      <c r="U1970" s="322"/>
      <c r="V1970" s="316"/>
      <c r="W1970" s="316"/>
      <c r="X1970" s="316"/>
      <c r="Y1970" s="316"/>
      <c r="Z1970" s="316"/>
      <c r="AA1970" s="316"/>
      <c r="AB1970" s="323"/>
      <c r="AU1970" s="324" t="s">
        <v>180</v>
      </c>
      <c r="AV1970" s="324" t="s">
        <v>86</v>
      </c>
      <c r="AW1970" s="116" t="s">
        <v>86</v>
      </c>
      <c r="AX1970" s="116" t="s">
        <v>31</v>
      </c>
      <c r="AY1970" s="116" t="s">
        <v>74</v>
      </c>
      <c r="AZ1970" s="324" t="s">
        <v>172</v>
      </c>
    </row>
    <row r="1971" spans="2:66" s="116" customFormat="1" ht="22.6" customHeight="1" x14ac:dyDescent="0.35">
      <c r="B1971" s="315"/>
      <c r="C1971" s="316"/>
      <c r="D1971" s="316"/>
      <c r="E1971" s="317" t="s">
        <v>5</v>
      </c>
      <c r="F1971" s="318" t="s">
        <v>1943</v>
      </c>
      <c r="G1971" s="319"/>
      <c r="H1971" s="319"/>
      <c r="I1971" s="319"/>
      <c r="J1971" s="316"/>
      <c r="K1971" s="320">
        <v>2.8</v>
      </c>
      <c r="L1971" s="316"/>
      <c r="M1971" s="316"/>
      <c r="N1971" s="316"/>
      <c r="O1971" s="316"/>
      <c r="P1971" s="316"/>
      <c r="Q1971" s="316"/>
      <c r="S1971" s="321"/>
      <c r="U1971" s="322"/>
      <c r="V1971" s="316"/>
      <c r="W1971" s="316"/>
      <c r="X1971" s="316"/>
      <c r="Y1971" s="316"/>
      <c r="Z1971" s="316"/>
      <c r="AA1971" s="316"/>
      <c r="AB1971" s="323"/>
      <c r="AU1971" s="324" t="s">
        <v>180</v>
      </c>
      <c r="AV1971" s="324" t="s">
        <v>86</v>
      </c>
      <c r="AW1971" s="116" t="s">
        <v>86</v>
      </c>
      <c r="AX1971" s="116" t="s">
        <v>31</v>
      </c>
      <c r="AY1971" s="116" t="s">
        <v>74</v>
      </c>
      <c r="AZ1971" s="324" t="s">
        <v>172</v>
      </c>
    </row>
    <row r="1972" spans="2:66" s="119" customFormat="1" ht="22.6" customHeight="1" x14ac:dyDescent="0.35">
      <c r="B1972" s="344"/>
      <c r="C1972" s="345"/>
      <c r="D1972" s="345"/>
      <c r="E1972" s="346" t="s">
        <v>5</v>
      </c>
      <c r="F1972" s="347" t="s">
        <v>250</v>
      </c>
      <c r="G1972" s="348"/>
      <c r="H1972" s="348"/>
      <c r="I1972" s="348"/>
      <c r="J1972" s="345"/>
      <c r="K1972" s="349">
        <v>385.23599999999999</v>
      </c>
      <c r="L1972" s="345"/>
      <c r="M1972" s="345"/>
      <c r="N1972" s="345"/>
      <c r="O1972" s="345"/>
      <c r="P1972" s="345"/>
      <c r="Q1972" s="345"/>
      <c r="S1972" s="350"/>
      <c r="U1972" s="351"/>
      <c r="V1972" s="345"/>
      <c r="W1972" s="345"/>
      <c r="X1972" s="345"/>
      <c r="Y1972" s="345"/>
      <c r="Z1972" s="345"/>
      <c r="AA1972" s="345"/>
      <c r="AB1972" s="352"/>
      <c r="AU1972" s="353" t="s">
        <v>180</v>
      </c>
      <c r="AV1972" s="353" t="s">
        <v>86</v>
      </c>
      <c r="AW1972" s="119" t="s">
        <v>190</v>
      </c>
      <c r="AX1972" s="119" t="s">
        <v>31</v>
      </c>
      <c r="AY1972" s="119" t="s">
        <v>74</v>
      </c>
      <c r="AZ1972" s="353" t="s">
        <v>172</v>
      </c>
    </row>
    <row r="1973" spans="2:66" s="117" customFormat="1" ht="22.6" customHeight="1" x14ac:dyDescent="0.35">
      <c r="B1973" s="325"/>
      <c r="C1973" s="326"/>
      <c r="D1973" s="326"/>
      <c r="E1973" s="327" t="s">
        <v>5</v>
      </c>
      <c r="F1973" s="328" t="s">
        <v>189</v>
      </c>
      <c r="G1973" s="329"/>
      <c r="H1973" s="329"/>
      <c r="I1973" s="329"/>
      <c r="J1973" s="326"/>
      <c r="K1973" s="330">
        <v>553.44600000000003</v>
      </c>
      <c r="L1973" s="326"/>
      <c r="M1973" s="326"/>
      <c r="N1973" s="326"/>
      <c r="O1973" s="326"/>
      <c r="P1973" s="326"/>
      <c r="Q1973" s="326"/>
      <c r="S1973" s="331"/>
      <c r="U1973" s="332"/>
      <c r="V1973" s="326"/>
      <c r="W1973" s="326"/>
      <c r="X1973" s="326"/>
      <c r="Y1973" s="326"/>
      <c r="Z1973" s="326"/>
      <c r="AA1973" s="326"/>
      <c r="AB1973" s="333"/>
      <c r="AU1973" s="334" t="s">
        <v>180</v>
      </c>
      <c r="AV1973" s="334" t="s">
        <v>86</v>
      </c>
      <c r="AW1973" s="117" t="s">
        <v>177</v>
      </c>
      <c r="AX1973" s="117" t="s">
        <v>31</v>
      </c>
      <c r="AY1973" s="117" t="s">
        <v>81</v>
      </c>
      <c r="AZ1973" s="334" t="s">
        <v>172</v>
      </c>
    </row>
    <row r="1974" spans="2:66" s="112" customFormat="1" ht="31.6" customHeight="1" x14ac:dyDescent="0.35">
      <c r="B1974" s="187"/>
      <c r="C1974" s="288" t="s">
        <v>1944</v>
      </c>
      <c r="D1974" s="288" t="s">
        <v>173</v>
      </c>
      <c r="E1974" s="289" t="s">
        <v>1945</v>
      </c>
      <c r="F1974" s="290" t="s">
        <v>1946</v>
      </c>
      <c r="G1974" s="290"/>
      <c r="H1974" s="290"/>
      <c r="I1974" s="290"/>
      <c r="J1974" s="291" t="s">
        <v>193</v>
      </c>
      <c r="K1974" s="292">
        <v>255.66200000000001</v>
      </c>
      <c r="L1974" s="293"/>
      <c r="M1974" s="293"/>
      <c r="N1974" s="294">
        <f>ROUND(L1974*K1974,2)</f>
        <v>0</v>
      </c>
      <c r="O1974" s="294"/>
      <c r="P1974" s="294"/>
      <c r="Q1974" s="294"/>
      <c r="R1974" s="114" t="s">
        <v>2286</v>
      </c>
      <c r="S1974" s="192"/>
      <c r="U1974" s="295" t="s">
        <v>5</v>
      </c>
      <c r="V1974" s="300" t="s">
        <v>39</v>
      </c>
      <c r="W1974" s="301">
        <v>4.9000000000000002E-2</v>
      </c>
      <c r="X1974" s="301">
        <f>W1974*K1974</f>
        <v>12.527438</v>
      </c>
      <c r="Y1974" s="301">
        <v>1.9000000000000001E-4</v>
      </c>
      <c r="Z1974" s="301">
        <f>Y1974*K1974</f>
        <v>4.8575780000000006E-2</v>
      </c>
      <c r="AA1974" s="301">
        <v>0</v>
      </c>
      <c r="AB1974" s="302">
        <f>AA1974*K1974</f>
        <v>0</v>
      </c>
      <c r="AS1974" s="172" t="s">
        <v>273</v>
      </c>
      <c r="AU1974" s="172" t="s">
        <v>173</v>
      </c>
      <c r="AV1974" s="172" t="s">
        <v>86</v>
      </c>
      <c r="AZ1974" s="172" t="s">
        <v>172</v>
      </c>
      <c r="BF1974" s="299">
        <f>IF(V1974="základní",N1974,0)</f>
        <v>0</v>
      </c>
      <c r="BG1974" s="299">
        <f>IF(V1974="snížená",N1974,0)</f>
        <v>0</v>
      </c>
      <c r="BH1974" s="299">
        <f>IF(V1974="zákl. přenesená",N1974,0)</f>
        <v>0</v>
      </c>
      <c r="BI1974" s="299">
        <f>IF(V1974="sníž. přenesená",N1974,0)</f>
        <v>0</v>
      </c>
      <c r="BJ1974" s="299">
        <f>IF(V1974="nulová",N1974,0)</f>
        <v>0</v>
      </c>
      <c r="BK1974" s="172" t="s">
        <v>81</v>
      </c>
      <c r="BL1974" s="299">
        <f>ROUND(L1974*K1974,2)</f>
        <v>0</v>
      </c>
      <c r="BM1974" s="172" t="s">
        <v>273</v>
      </c>
      <c r="BN1974" s="172" t="s">
        <v>1947</v>
      </c>
    </row>
    <row r="1975" spans="2:66" s="115" customFormat="1" ht="22.6" customHeight="1" x14ac:dyDescent="0.35">
      <c r="B1975" s="303"/>
      <c r="C1975" s="304"/>
      <c r="D1975" s="304"/>
      <c r="E1975" s="305" t="s">
        <v>5</v>
      </c>
      <c r="F1975" s="306" t="s">
        <v>1948</v>
      </c>
      <c r="G1975" s="307"/>
      <c r="H1975" s="307"/>
      <c r="I1975" s="307"/>
      <c r="J1975" s="304"/>
      <c r="K1975" s="308" t="s">
        <v>5</v>
      </c>
      <c r="L1975" s="304"/>
      <c r="M1975" s="304"/>
      <c r="N1975" s="304"/>
      <c r="O1975" s="304"/>
      <c r="P1975" s="304"/>
      <c r="Q1975" s="304"/>
      <c r="S1975" s="309"/>
      <c r="U1975" s="310"/>
      <c r="V1975" s="304"/>
      <c r="W1975" s="304"/>
      <c r="X1975" s="304"/>
      <c r="Y1975" s="304"/>
      <c r="Z1975" s="304"/>
      <c r="AA1975" s="304"/>
      <c r="AB1975" s="311"/>
      <c r="AU1975" s="312" t="s">
        <v>180</v>
      </c>
      <c r="AV1975" s="312" t="s">
        <v>86</v>
      </c>
      <c r="AW1975" s="115" t="s">
        <v>81</v>
      </c>
      <c r="AX1975" s="115" t="s">
        <v>31</v>
      </c>
      <c r="AY1975" s="115" t="s">
        <v>74</v>
      </c>
      <c r="AZ1975" s="312" t="s">
        <v>172</v>
      </c>
    </row>
    <row r="1976" spans="2:66" s="116" customFormat="1" ht="22.6" customHeight="1" x14ac:dyDescent="0.35">
      <c r="B1976" s="315"/>
      <c r="C1976" s="316"/>
      <c r="D1976" s="316"/>
      <c r="E1976" s="317" t="s">
        <v>5</v>
      </c>
      <c r="F1976" s="318" t="s">
        <v>1949</v>
      </c>
      <c r="G1976" s="319"/>
      <c r="H1976" s="319"/>
      <c r="I1976" s="319"/>
      <c r="J1976" s="316"/>
      <c r="K1976" s="320">
        <v>10.275</v>
      </c>
      <c r="L1976" s="316"/>
      <c r="M1976" s="316"/>
      <c r="N1976" s="316"/>
      <c r="O1976" s="316"/>
      <c r="P1976" s="316"/>
      <c r="Q1976" s="316"/>
      <c r="S1976" s="321"/>
      <c r="U1976" s="322"/>
      <c r="V1976" s="316"/>
      <c r="W1976" s="316"/>
      <c r="X1976" s="316"/>
      <c r="Y1976" s="316"/>
      <c r="Z1976" s="316"/>
      <c r="AA1976" s="316"/>
      <c r="AB1976" s="323"/>
      <c r="AU1976" s="324" t="s">
        <v>180</v>
      </c>
      <c r="AV1976" s="324" t="s">
        <v>86</v>
      </c>
      <c r="AW1976" s="116" t="s">
        <v>86</v>
      </c>
      <c r="AX1976" s="116" t="s">
        <v>31</v>
      </c>
      <c r="AY1976" s="116" t="s">
        <v>74</v>
      </c>
      <c r="AZ1976" s="324" t="s">
        <v>172</v>
      </c>
    </row>
    <row r="1977" spans="2:66" s="116" customFormat="1" ht="22.6" customHeight="1" x14ac:dyDescent="0.35">
      <c r="B1977" s="315"/>
      <c r="C1977" s="316"/>
      <c r="D1977" s="316"/>
      <c r="E1977" s="317" t="s">
        <v>5</v>
      </c>
      <c r="F1977" s="318" t="s">
        <v>1950</v>
      </c>
      <c r="G1977" s="319"/>
      <c r="H1977" s="319"/>
      <c r="I1977" s="319"/>
      <c r="J1977" s="316"/>
      <c r="K1977" s="320">
        <v>9.1</v>
      </c>
      <c r="L1977" s="316"/>
      <c r="M1977" s="316"/>
      <c r="N1977" s="316"/>
      <c r="O1977" s="316"/>
      <c r="P1977" s="316"/>
      <c r="Q1977" s="316"/>
      <c r="S1977" s="321"/>
      <c r="U1977" s="322"/>
      <c r="V1977" s="316"/>
      <c r="W1977" s="316"/>
      <c r="X1977" s="316"/>
      <c r="Y1977" s="316"/>
      <c r="Z1977" s="316"/>
      <c r="AA1977" s="316"/>
      <c r="AB1977" s="323"/>
      <c r="AU1977" s="324" t="s">
        <v>180</v>
      </c>
      <c r="AV1977" s="324" t="s">
        <v>86</v>
      </c>
      <c r="AW1977" s="116" t="s">
        <v>86</v>
      </c>
      <c r="AX1977" s="116" t="s">
        <v>31</v>
      </c>
      <c r="AY1977" s="116" t="s">
        <v>74</v>
      </c>
      <c r="AZ1977" s="324" t="s">
        <v>172</v>
      </c>
    </row>
    <row r="1978" spans="2:66" s="116" customFormat="1" ht="22.6" customHeight="1" x14ac:dyDescent="0.35">
      <c r="B1978" s="315"/>
      <c r="C1978" s="316"/>
      <c r="D1978" s="316"/>
      <c r="E1978" s="317" t="s">
        <v>5</v>
      </c>
      <c r="F1978" s="318" t="s">
        <v>1931</v>
      </c>
      <c r="G1978" s="319"/>
      <c r="H1978" s="319"/>
      <c r="I1978" s="319"/>
      <c r="J1978" s="316"/>
      <c r="K1978" s="320">
        <v>5.3</v>
      </c>
      <c r="L1978" s="316"/>
      <c r="M1978" s="316"/>
      <c r="N1978" s="316"/>
      <c r="O1978" s="316"/>
      <c r="P1978" s="316"/>
      <c r="Q1978" s="316"/>
      <c r="S1978" s="321"/>
      <c r="U1978" s="322"/>
      <c r="V1978" s="316"/>
      <c r="W1978" s="316"/>
      <c r="X1978" s="316"/>
      <c r="Y1978" s="316"/>
      <c r="Z1978" s="316"/>
      <c r="AA1978" s="316"/>
      <c r="AB1978" s="323"/>
      <c r="AU1978" s="324" t="s">
        <v>180</v>
      </c>
      <c r="AV1978" s="324" t="s">
        <v>86</v>
      </c>
      <c r="AW1978" s="116" t="s">
        <v>86</v>
      </c>
      <c r="AX1978" s="116" t="s">
        <v>31</v>
      </c>
      <c r="AY1978" s="116" t="s">
        <v>74</v>
      </c>
      <c r="AZ1978" s="324" t="s">
        <v>172</v>
      </c>
    </row>
    <row r="1979" spans="2:66" s="116" customFormat="1" ht="22.6" customHeight="1" x14ac:dyDescent="0.35">
      <c r="B1979" s="315"/>
      <c r="C1979" s="316"/>
      <c r="D1979" s="316"/>
      <c r="E1979" s="317" t="s">
        <v>5</v>
      </c>
      <c r="F1979" s="318" t="s">
        <v>1932</v>
      </c>
      <c r="G1979" s="319"/>
      <c r="H1979" s="319"/>
      <c r="I1979" s="319"/>
      <c r="J1979" s="316"/>
      <c r="K1979" s="320">
        <v>4.5</v>
      </c>
      <c r="L1979" s="316"/>
      <c r="M1979" s="316"/>
      <c r="N1979" s="316"/>
      <c r="O1979" s="316"/>
      <c r="P1979" s="316"/>
      <c r="Q1979" s="316"/>
      <c r="S1979" s="321"/>
      <c r="U1979" s="322"/>
      <c r="V1979" s="316"/>
      <c r="W1979" s="316"/>
      <c r="X1979" s="316"/>
      <c r="Y1979" s="316"/>
      <c r="Z1979" s="316"/>
      <c r="AA1979" s="316"/>
      <c r="AB1979" s="323"/>
      <c r="AU1979" s="324" t="s">
        <v>180</v>
      </c>
      <c r="AV1979" s="324" t="s">
        <v>86</v>
      </c>
      <c r="AW1979" s="116" t="s">
        <v>86</v>
      </c>
      <c r="AX1979" s="116" t="s">
        <v>31</v>
      </c>
      <c r="AY1979" s="116" t="s">
        <v>74</v>
      </c>
      <c r="AZ1979" s="324" t="s">
        <v>172</v>
      </c>
    </row>
    <row r="1980" spans="2:66" s="116" customFormat="1" ht="22.6" customHeight="1" x14ac:dyDescent="0.35">
      <c r="B1980" s="315"/>
      <c r="C1980" s="316"/>
      <c r="D1980" s="316"/>
      <c r="E1980" s="317" t="s">
        <v>5</v>
      </c>
      <c r="F1980" s="318" t="s">
        <v>1933</v>
      </c>
      <c r="G1980" s="319"/>
      <c r="H1980" s="319"/>
      <c r="I1980" s="319"/>
      <c r="J1980" s="316"/>
      <c r="K1980" s="320">
        <v>5.0999999999999996</v>
      </c>
      <c r="L1980" s="316"/>
      <c r="M1980" s="316"/>
      <c r="N1980" s="316"/>
      <c r="O1980" s="316"/>
      <c r="P1980" s="316"/>
      <c r="Q1980" s="316"/>
      <c r="S1980" s="321"/>
      <c r="U1980" s="322"/>
      <c r="V1980" s="316"/>
      <c r="W1980" s="316"/>
      <c r="X1980" s="316"/>
      <c r="Y1980" s="316"/>
      <c r="Z1980" s="316"/>
      <c r="AA1980" s="316"/>
      <c r="AB1980" s="323"/>
      <c r="AU1980" s="324" t="s">
        <v>180</v>
      </c>
      <c r="AV1980" s="324" t="s">
        <v>86</v>
      </c>
      <c r="AW1980" s="116" t="s">
        <v>86</v>
      </c>
      <c r="AX1980" s="116" t="s">
        <v>31</v>
      </c>
      <c r="AY1980" s="116" t="s">
        <v>74</v>
      </c>
      <c r="AZ1980" s="324" t="s">
        <v>172</v>
      </c>
    </row>
    <row r="1981" spans="2:66" s="116" customFormat="1" ht="22.6" customHeight="1" x14ac:dyDescent="0.35">
      <c r="B1981" s="315"/>
      <c r="C1981" s="316"/>
      <c r="D1981" s="316"/>
      <c r="E1981" s="317" t="s">
        <v>5</v>
      </c>
      <c r="F1981" s="318" t="s">
        <v>1934</v>
      </c>
      <c r="G1981" s="319"/>
      <c r="H1981" s="319"/>
      <c r="I1981" s="319"/>
      <c r="J1981" s="316"/>
      <c r="K1981" s="320">
        <v>4.5</v>
      </c>
      <c r="L1981" s="316"/>
      <c r="M1981" s="316"/>
      <c r="N1981" s="316"/>
      <c r="O1981" s="316"/>
      <c r="P1981" s="316"/>
      <c r="Q1981" s="316"/>
      <c r="S1981" s="321"/>
      <c r="U1981" s="322"/>
      <c r="V1981" s="316"/>
      <c r="W1981" s="316"/>
      <c r="X1981" s="316"/>
      <c r="Y1981" s="316"/>
      <c r="Z1981" s="316"/>
      <c r="AA1981" s="316"/>
      <c r="AB1981" s="323"/>
      <c r="AU1981" s="324" t="s">
        <v>180</v>
      </c>
      <c r="AV1981" s="324" t="s">
        <v>86</v>
      </c>
      <c r="AW1981" s="116" t="s">
        <v>86</v>
      </c>
      <c r="AX1981" s="116" t="s">
        <v>31</v>
      </c>
      <c r="AY1981" s="116" t="s">
        <v>74</v>
      </c>
      <c r="AZ1981" s="324" t="s">
        <v>172</v>
      </c>
    </row>
    <row r="1982" spans="2:66" s="116" customFormat="1" ht="22.6" customHeight="1" x14ac:dyDescent="0.35">
      <c r="B1982" s="315"/>
      <c r="C1982" s="316"/>
      <c r="D1982" s="316"/>
      <c r="E1982" s="317" t="s">
        <v>5</v>
      </c>
      <c r="F1982" s="318" t="s">
        <v>1935</v>
      </c>
      <c r="G1982" s="319"/>
      <c r="H1982" s="319"/>
      <c r="I1982" s="319"/>
      <c r="J1982" s="316"/>
      <c r="K1982" s="320">
        <v>4.8</v>
      </c>
      <c r="L1982" s="316"/>
      <c r="M1982" s="316"/>
      <c r="N1982" s="316"/>
      <c r="O1982" s="316"/>
      <c r="P1982" s="316"/>
      <c r="Q1982" s="316"/>
      <c r="S1982" s="321"/>
      <c r="U1982" s="322"/>
      <c r="V1982" s="316"/>
      <c r="W1982" s="316"/>
      <c r="X1982" s="316"/>
      <c r="Y1982" s="316"/>
      <c r="Z1982" s="316"/>
      <c r="AA1982" s="316"/>
      <c r="AB1982" s="323"/>
      <c r="AU1982" s="324" t="s">
        <v>180</v>
      </c>
      <c r="AV1982" s="324" t="s">
        <v>86</v>
      </c>
      <c r="AW1982" s="116" t="s">
        <v>86</v>
      </c>
      <c r="AX1982" s="116" t="s">
        <v>31</v>
      </c>
      <c r="AY1982" s="116" t="s">
        <v>74</v>
      </c>
      <c r="AZ1982" s="324" t="s">
        <v>172</v>
      </c>
    </row>
    <row r="1983" spans="2:66" s="116" customFormat="1" ht="22.6" customHeight="1" x14ac:dyDescent="0.35">
      <c r="B1983" s="315"/>
      <c r="C1983" s="316"/>
      <c r="D1983" s="316"/>
      <c r="E1983" s="317" t="s">
        <v>5</v>
      </c>
      <c r="F1983" s="318" t="s">
        <v>1940</v>
      </c>
      <c r="G1983" s="319"/>
      <c r="H1983" s="319"/>
      <c r="I1983" s="319"/>
      <c r="J1983" s="316"/>
      <c r="K1983" s="320">
        <v>9.56</v>
      </c>
      <c r="L1983" s="316"/>
      <c r="M1983" s="316"/>
      <c r="N1983" s="316"/>
      <c r="O1983" s="316"/>
      <c r="P1983" s="316"/>
      <c r="Q1983" s="316"/>
      <c r="S1983" s="321"/>
      <c r="U1983" s="322"/>
      <c r="V1983" s="316"/>
      <c r="W1983" s="316"/>
      <c r="X1983" s="316"/>
      <c r="Y1983" s="316"/>
      <c r="Z1983" s="316"/>
      <c r="AA1983" s="316"/>
      <c r="AB1983" s="323"/>
      <c r="AU1983" s="324" t="s">
        <v>180</v>
      </c>
      <c r="AV1983" s="324" t="s">
        <v>86</v>
      </c>
      <c r="AW1983" s="116" t="s">
        <v>86</v>
      </c>
      <c r="AX1983" s="116" t="s">
        <v>31</v>
      </c>
      <c r="AY1983" s="116" t="s">
        <v>74</v>
      </c>
      <c r="AZ1983" s="324" t="s">
        <v>172</v>
      </c>
    </row>
    <row r="1984" spans="2:66" s="116" customFormat="1" ht="22.6" customHeight="1" x14ac:dyDescent="0.35">
      <c r="B1984" s="315"/>
      <c r="C1984" s="316"/>
      <c r="D1984" s="316"/>
      <c r="E1984" s="317" t="s">
        <v>5</v>
      </c>
      <c r="F1984" s="318" t="s">
        <v>1941</v>
      </c>
      <c r="G1984" s="319"/>
      <c r="H1984" s="319"/>
      <c r="I1984" s="319"/>
      <c r="J1984" s="316"/>
      <c r="K1984" s="320">
        <v>11.62</v>
      </c>
      <c r="L1984" s="316"/>
      <c r="M1984" s="316"/>
      <c r="N1984" s="316"/>
      <c r="O1984" s="316"/>
      <c r="P1984" s="316"/>
      <c r="Q1984" s="316"/>
      <c r="S1984" s="321"/>
      <c r="U1984" s="322"/>
      <c r="V1984" s="316"/>
      <c r="W1984" s="316"/>
      <c r="X1984" s="316"/>
      <c r="Y1984" s="316"/>
      <c r="Z1984" s="316"/>
      <c r="AA1984" s="316"/>
      <c r="AB1984" s="323"/>
      <c r="AU1984" s="324" t="s">
        <v>180</v>
      </c>
      <c r="AV1984" s="324" t="s">
        <v>86</v>
      </c>
      <c r="AW1984" s="116" t="s">
        <v>86</v>
      </c>
      <c r="AX1984" s="116" t="s">
        <v>31</v>
      </c>
      <c r="AY1984" s="116" t="s">
        <v>74</v>
      </c>
      <c r="AZ1984" s="324" t="s">
        <v>172</v>
      </c>
    </row>
    <row r="1985" spans="2:52" s="115" customFormat="1" ht="22.6" customHeight="1" x14ac:dyDescent="0.35">
      <c r="B1985" s="303"/>
      <c r="C1985" s="304"/>
      <c r="D1985" s="304"/>
      <c r="E1985" s="305" t="s">
        <v>5</v>
      </c>
      <c r="F1985" s="313" t="s">
        <v>1314</v>
      </c>
      <c r="G1985" s="314"/>
      <c r="H1985" s="314"/>
      <c r="I1985" s="314"/>
      <c r="J1985" s="304"/>
      <c r="K1985" s="308" t="s">
        <v>5</v>
      </c>
      <c r="L1985" s="304"/>
      <c r="M1985" s="304"/>
      <c r="N1985" s="304"/>
      <c r="O1985" s="304"/>
      <c r="P1985" s="304"/>
      <c r="Q1985" s="304"/>
      <c r="S1985" s="309"/>
      <c r="U1985" s="310"/>
      <c r="V1985" s="304"/>
      <c r="W1985" s="304"/>
      <c r="X1985" s="304"/>
      <c r="Y1985" s="304"/>
      <c r="Z1985" s="304"/>
      <c r="AA1985" s="304"/>
      <c r="AB1985" s="311"/>
      <c r="AU1985" s="312" t="s">
        <v>180</v>
      </c>
      <c r="AV1985" s="312" t="s">
        <v>86</v>
      </c>
      <c r="AW1985" s="115" t="s">
        <v>81</v>
      </c>
      <c r="AX1985" s="115" t="s">
        <v>31</v>
      </c>
      <c r="AY1985" s="115" t="s">
        <v>74</v>
      </c>
      <c r="AZ1985" s="312" t="s">
        <v>172</v>
      </c>
    </row>
    <row r="1986" spans="2:52" s="116" customFormat="1" ht="22.6" customHeight="1" x14ac:dyDescent="0.35">
      <c r="B1986" s="315"/>
      <c r="C1986" s="316"/>
      <c r="D1986" s="316"/>
      <c r="E1986" s="317" t="s">
        <v>5</v>
      </c>
      <c r="F1986" s="318" t="s">
        <v>1951</v>
      </c>
      <c r="G1986" s="319"/>
      <c r="H1986" s="319"/>
      <c r="I1986" s="319"/>
      <c r="J1986" s="316"/>
      <c r="K1986" s="320">
        <v>3.7080000000000002</v>
      </c>
      <c r="L1986" s="316"/>
      <c r="M1986" s="316"/>
      <c r="N1986" s="316"/>
      <c r="O1986" s="316"/>
      <c r="P1986" s="316"/>
      <c r="Q1986" s="316"/>
      <c r="S1986" s="321"/>
      <c r="U1986" s="322"/>
      <c r="V1986" s="316"/>
      <c r="W1986" s="316"/>
      <c r="X1986" s="316"/>
      <c r="Y1986" s="316"/>
      <c r="Z1986" s="316"/>
      <c r="AA1986" s="316"/>
      <c r="AB1986" s="323"/>
      <c r="AU1986" s="324" t="s">
        <v>180</v>
      </c>
      <c r="AV1986" s="324" t="s">
        <v>86</v>
      </c>
      <c r="AW1986" s="116" t="s">
        <v>86</v>
      </c>
      <c r="AX1986" s="116" t="s">
        <v>31</v>
      </c>
      <c r="AY1986" s="116" t="s">
        <v>74</v>
      </c>
      <c r="AZ1986" s="324" t="s">
        <v>172</v>
      </c>
    </row>
    <row r="1987" spans="2:52" s="116" customFormat="1" ht="22.6" customHeight="1" x14ac:dyDescent="0.35">
      <c r="B1987" s="315"/>
      <c r="C1987" s="316"/>
      <c r="D1987" s="316"/>
      <c r="E1987" s="317" t="s">
        <v>5</v>
      </c>
      <c r="F1987" s="318" t="s">
        <v>1907</v>
      </c>
      <c r="G1987" s="319"/>
      <c r="H1987" s="319"/>
      <c r="I1987" s="319"/>
      <c r="J1987" s="316"/>
      <c r="K1987" s="320">
        <v>36.96</v>
      </c>
      <c r="L1987" s="316"/>
      <c r="M1987" s="316"/>
      <c r="N1987" s="316"/>
      <c r="O1987" s="316"/>
      <c r="P1987" s="316"/>
      <c r="Q1987" s="316"/>
      <c r="S1987" s="321"/>
      <c r="U1987" s="322"/>
      <c r="V1987" s="316"/>
      <c r="W1987" s="316"/>
      <c r="X1987" s="316"/>
      <c r="Y1987" s="316"/>
      <c r="Z1987" s="316"/>
      <c r="AA1987" s="316"/>
      <c r="AB1987" s="323"/>
      <c r="AU1987" s="324" t="s">
        <v>180</v>
      </c>
      <c r="AV1987" s="324" t="s">
        <v>86</v>
      </c>
      <c r="AW1987" s="116" t="s">
        <v>86</v>
      </c>
      <c r="AX1987" s="116" t="s">
        <v>31</v>
      </c>
      <c r="AY1987" s="116" t="s">
        <v>74</v>
      </c>
      <c r="AZ1987" s="324" t="s">
        <v>172</v>
      </c>
    </row>
    <row r="1988" spans="2:52" s="116" customFormat="1" ht="22.6" customHeight="1" x14ac:dyDescent="0.35">
      <c r="B1988" s="315"/>
      <c r="C1988" s="316"/>
      <c r="D1988" s="316"/>
      <c r="E1988" s="317" t="s">
        <v>5</v>
      </c>
      <c r="F1988" s="318" t="s">
        <v>1952</v>
      </c>
      <c r="G1988" s="319"/>
      <c r="H1988" s="319"/>
      <c r="I1988" s="319"/>
      <c r="J1988" s="316"/>
      <c r="K1988" s="320">
        <v>7.3</v>
      </c>
      <c r="L1988" s="316"/>
      <c r="M1988" s="316"/>
      <c r="N1988" s="316"/>
      <c r="O1988" s="316"/>
      <c r="P1988" s="316"/>
      <c r="Q1988" s="316"/>
      <c r="S1988" s="321"/>
      <c r="U1988" s="322"/>
      <c r="V1988" s="316"/>
      <c r="W1988" s="316"/>
      <c r="X1988" s="316"/>
      <c r="Y1988" s="316"/>
      <c r="Z1988" s="316"/>
      <c r="AA1988" s="316"/>
      <c r="AB1988" s="323"/>
      <c r="AU1988" s="324" t="s">
        <v>180</v>
      </c>
      <c r="AV1988" s="324" t="s">
        <v>86</v>
      </c>
      <c r="AW1988" s="116" t="s">
        <v>86</v>
      </c>
      <c r="AX1988" s="116" t="s">
        <v>31</v>
      </c>
      <c r="AY1988" s="116" t="s">
        <v>74</v>
      </c>
      <c r="AZ1988" s="324" t="s">
        <v>172</v>
      </c>
    </row>
    <row r="1989" spans="2:52" s="116" customFormat="1" ht="22.6" customHeight="1" x14ac:dyDescent="0.35">
      <c r="B1989" s="315"/>
      <c r="C1989" s="316"/>
      <c r="D1989" s="316"/>
      <c r="E1989" s="317" t="s">
        <v>5</v>
      </c>
      <c r="F1989" s="318" t="s">
        <v>1953</v>
      </c>
      <c r="G1989" s="319"/>
      <c r="H1989" s="319"/>
      <c r="I1989" s="319"/>
      <c r="J1989" s="316"/>
      <c r="K1989" s="320">
        <v>3.1160000000000001</v>
      </c>
      <c r="L1989" s="316"/>
      <c r="M1989" s="316"/>
      <c r="N1989" s="316"/>
      <c r="O1989" s="316"/>
      <c r="P1989" s="316"/>
      <c r="Q1989" s="316"/>
      <c r="S1989" s="321"/>
      <c r="U1989" s="322"/>
      <c r="V1989" s="316"/>
      <c r="W1989" s="316"/>
      <c r="X1989" s="316"/>
      <c r="Y1989" s="316"/>
      <c r="Z1989" s="316"/>
      <c r="AA1989" s="316"/>
      <c r="AB1989" s="323"/>
      <c r="AU1989" s="324" t="s">
        <v>180</v>
      </c>
      <c r="AV1989" s="324" t="s">
        <v>86</v>
      </c>
      <c r="AW1989" s="116" t="s">
        <v>86</v>
      </c>
      <c r="AX1989" s="116" t="s">
        <v>31</v>
      </c>
      <c r="AY1989" s="116" t="s">
        <v>74</v>
      </c>
      <c r="AZ1989" s="324" t="s">
        <v>172</v>
      </c>
    </row>
    <row r="1990" spans="2:52" s="116" customFormat="1" ht="22.6" customHeight="1" x14ac:dyDescent="0.35">
      <c r="B1990" s="315"/>
      <c r="C1990" s="316"/>
      <c r="D1990" s="316"/>
      <c r="E1990" s="317" t="s">
        <v>5</v>
      </c>
      <c r="F1990" s="318" t="s">
        <v>1915</v>
      </c>
      <c r="G1990" s="319"/>
      <c r="H1990" s="319"/>
      <c r="I1990" s="319"/>
      <c r="J1990" s="316"/>
      <c r="K1990" s="320">
        <v>4.0170000000000003</v>
      </c>
      <c r="L1990" s="316"/>
      <c r="M1990" s="316"/>
      <c r="N1990" s="316"/>
      <c r="O1990" s="316"/>
      <c r="P1990" s="316"/>
      <c r="Q1990" s="316"/>
      <c r="S1990" s="321"/>
      <c r="U1990" s="322"/>
      <c r="V1990" s="316"/>
      <c r="W1990" s="316"/>
      <c r="X1990" s="316"/>
      <c r="Y1990" s="316"/>
      <c r="Z1990" s="316"/>
      <c r="AA1990" s="316"/>
      <c r="AB1990" s="323"/>
      <c r="AU1990" s="324" t="s">
        <v>180</v>
      </c>
      <c r="AV1990" s="324" t="s">
        <v>86</v>
      </c>
      <c r="AW1990" s="116" t="s">
        <v>86</v>
      </c>
      <c r="AX1990" s="116" t="s">
        <v>31</v>
      </c>
      <c r="AY1990" s="116" t="s">
        <v>74</v>
      </c>
      <c r="AZ1990" s="324" t="s">
        <v>172</v>
      </c>
    </row>
    <row r="1991" spans="2:52" s="116" customFormat="1" ht="22.6" customHeight="1" x14ac:dyDescent="0.35">
      <c r="B1991" s="315"/>
      <c r="C1991" s="316"/>
      <c r="D1991" s="316"/>
      <c r="E1991" s="317" t="s">
        <v>5</v>
      </c>
      <c r="F1991" s="318" t="s">
        <v>1916</v>
      </c>
      <c r="G1991" s="319"/>
      <c r="H1991" s="319"/>
      <c r="I1991" s="319"/>
      <c r="J1991" s="316"/>
      <c r="K1991" s="320">
        <v>6.7089999999999996</v>
      </c>
      <c r="L1991" s="316"/>
      <c r="M1991" s="316"/>
      <c r="N1991" s="316"/>
      <c r="O1991" s="316"/>
      <c r="P1991" s="316"/>
      <c r="Q1991" s="316"/>
      <c r="S1991" s="321"/>
      <c r="U1991" s="322"/>
      <c r="V1991" s="316"/>
      <c r="W1991" s="316"/>
      <c r="X1991" s="316"/>
      <c r="Y1991" s="316"/>
      <c r="Z1991" s="316"/>
      <c r="AA1991" s="316"/>
      <c r="AB1991" s="323"/>
      <c r="AU1991" s="324" t="s">
        <v>180</v>
      </c>
      <c r="AV1991" s="324" t="s">
        <v>86</v>
      </c>
      <c r="AW1991" s="116" t="s">
        <v>86</v>
      </c>
      <c r="AX1991" s="116" t="s">
        <v>31</v>
      </c>
      <c r="AY1991" s="116" t="s">
        <v>74</v>
      </c>
      <c r="AZ1991" s="324" t="s">
        <v>172</v>
      </c>
    </row>
    <row r="1992" spans="2:52" s="116" customFormat="1" ht="22.6" customHeight="1" x14ac:dyDescent="0.35">
      <c r="B1992" s="315"/>
      <c r="C1992" s="316"/>
      <c r="D1992" s="316"/>
      <c r="E1992" s="317" t="s">
        <v>5</v>
      </c>
      <c r="F1992" s="318" t="s">
        <v>1917</v>
      </c>
      <c r="G1992" s="319"/>
      <c r="H1992" s="319"/>
      <c r="I1992" s="319"/>
      <c r="J1992" s="316"/>
      <c r="K1992" s="320">
        <v>8.2970000000000006</v>
      </c>
      <c r="L1992" s="316"/>
      <c r="M1992" s="316"/>
      <c r="N1992" s="316"/>
      <c r="O1992" s="316"/>
      <c r="P1992" s="316"/>
      <c r="Q1992" s="316"/>
      <c r="S1992" s="321"/>
      <c r="U1992" s="322"/>
      <c r="V1992" s="316"/>
      <c r="W1992" s="316"/>
      <c r="X1992" s="316"/>
      <c r="Y1992" s="316"/>
      <c r="Z1992" s="316"/>
      <c r="AA1992" s="316"/>
      <c r="AB1992" s="323"/>
      <c r="AU1992" s="324" t="s">
        <v>180</v>
      </c>
      <c r="AV1992" s="324" t="s">
        <v>86</v>
      </c>
      <c r="AW1992" s="116" t="s">
        <v>86</v>
      </c>
      <c r="AX1992" s="116" t="s">
        <v>31</v>
      </c>
      <c r="AY1992" s="116" t="s">
        <v>74</v>
      </c>
      <c r="AZ1992" s="324" t="s">
        <v>172</v>
      </c>
    </row>
    <row r="1993" spans="2:52" s="116" customFormat="1" ht="22.6" customHeight="1" x14ac:dyDescent="0.35">
      <c r="B1993" s="315"/>
      <c r="C1993" s="316"/>
      <c r="D1993" s="316"/>
      <c r="E1993" s="317" t="s">
        <v>5</v>
      </c>
      <c r="F1993" s="318" t="s">
        <v>1918</v>
      </c>
      <c r="G1993" s="319"/>
      <c r="H1993" s="319"/>
      <c r="I1993" s="319"/>
      <c r="J1993" s="316"/>
      <c r="K1993" s="320">
        <v>11.058</v>
      </c>
      <c r="L1993" s="316"/>
      <c r="M1993" s="316"/>
      <c r="N1993" s="316"/>
      <c r="O1993" s="316"/>
      <c r="P1993" s="316"/>
      <c r="Q1993" s="316"/>
      <c r="S1993" s="321"/>
      <c r="U1993" s="322"/>
      <c r="V1993" s="316"/>
      <c r="W1993" s="316"/>
      <c r="X1993" s="316"/>
      <c r="Y1993" s="316"/>
      <c r="Z1993" s="316"/>
      <c r="AA1993" s="316"/>
      <c r="AB1993" s="323"/>
      <c r="AU1993" s="324" t="s">
        <v>180</v>
      </c>
      <c r="AV1993" s="324" t="s">
        <v>86</v>
      </c>
      <c r="AW1993" s="116" t="s">
        <v>86</v>
      </c>
      <c r="AX1993" s="116" t="s">
        <v>31</v>
      </c>
      <c r="AY1993" s="116" t="s">
        <v>74</v>
      </c>
      <c r="AZ1993" s="324" t="s">
        <v>172</v>
      </c>
    </row>
    <row r="1994" spans="2:52" s="116" customFormat="1" ht="22.6" customHeight="1" x14ac:dyDescent="0.35">
      <c r="B1994" s="315"/>
      <c r="C1994" s="316"/>
      <c r="D1994" s="316"/>
      <c r="E1994" s="317" t="s">
        <v>5</v>
      </c>
      <c r="F1994" s="318" t="s">
        <v>1919</v>
      </c>
      <c r="G1994" s="319"/>
      <c r="H1994" s="319"/>
      <c r="I1994" s="319"/>
      <c r="J1994" s="316"/>
      <c r="K1994" s="320">
        <v>16.292000000000002</v>
      </c>
      <c r="L1994" s="316"/>
      <c r="M1994" s="316"/>
      <c r="N1994" s="316"/>
      <c r="O1994" s="316"/>
      <c r="P1994" s="316"/>
      <c r="Q1994" s="316"/>
      <c r="S1994" s="321"/>
      <c r="U1994" s="322"/>
      <c r="V1994" s="316"/>
      <c r="W1994" s="316"/>
      <c r="X1994" s="316"/>
      <c r="Y1994" s="316"/>
      <c r="Z1994" s="316"/>
      <c r="AA1994" s="316"/>
      <c r="AB1994" s="323"/>
      <c r="AU1994" s="324" t="s">
        <v>180</v>
      </c>
      <c r="AV1994" s="324" t="s">
        <v>86</v>
      </c>
      <c r="AW1994" s="116" t="s">
        <v>86</v>
      </c>
      <c r="AX1994" s="116" t="s">
        <v>31</v>
      </c>
      <c r="AY1994" s="116" t="s">
        <v>74</v>
      </c>
      <c r="AZ1994" s="324" t="s">
        <v>172</v>
      </c>
    </row>
    <row r="1995" spans="2:52" s="116" customFormat="1" ht="22.6" customHeight="1" x14ac:dyDescent="0.35">
      <c r="B1995" s="315"/>
      <c r="C1995" s="316"/>
      <c r="D1995" s="316"/>
      <c r="E1995" s="317" t="s">
        <v>5</v>
      </c>
      <c r="F1995" s="318" t="s">
        <v>1920</v>
      </c>
      <c r="G1995" s="319"/>
      <c r="H1995" s="319"/>
      <c r="I1995" s="319"/>
      <c r="J1995" s="316"/>
      <c r="K1995" s="320">
        <v>3.91</v>
      </c>
      <c r="L1995" s="316"/>
      <c r="M1995" s="316"/>
      <c r="N1995" s="316"/>
      <c r="O1995" s="316"/>
      <c r="P1995" s="316"/>
      <c r="Q1995" s="316"/>
      <c r="S1995" s="321"/>
      <c r="U1995" s="322"/>
      <c r="V1995" s="316"/>
      <c r="W1995" s="316"/>
      <c r="X1995" s="316"/>
      <c r="Y1995" s="316"/>
      <c r="Z1995" s="316"/>
      <c r="AA1995" s="316"/>
      <c r="AB1995" s="323"/>
      <c r="AU1995" s="324" t="s">
        <v>180</v>
      </c>
      <c r="AV1995" s="324" t="s">
        <v>86</v>
      </c>
      <c r="AW1995" s="116" t="s">
        <v>86</v>
      </c>
      <c r="AX1995" s="116" t="s">
        <v>31</v>
      </c>
      <c r="AY1995" s="116" t="s">
        <v>74</v>
      </c>
      <c r="AZ1995" s="324" t="s">
        <v>172</v>
      </c>
    </row>
    <row r="1996" spans="2:52" s="116" customFormat="1" ht="22.6" customHeight="1" x14ac:dyDescent="0.35">
      <c r="B1996" s="315"/>
      <c r="C1996" s="316"/>
      <c r="D1996" s="316"/>
      <c r="E1996" s="317" t="s">
        <v>5</v>
      </c>
      <c r="F1996" s="318" t="s">
        <v>1921</v>
      </c>
      <c r="G1996" s="319"/>
      <c r="H1996" s="319"/>
      <c r="I1996" s="319"/>
      <c r="J1996" s="316"/>
      <c r="K1996" s="320">
        <v>11.95</v>
      </c>
      <c r="L1996" s="316"/>
      <c r="M1996" s="316"/>
      <c r="N1996" s="316"/>
      <c r="O1996" s="316"/>
      <c r="P1996" s="316"/>
      <c r="Q1996" s="316"/>
      <c r="S1996" s="321"/>
      <c r="U1996" s="322"/>
      <c r="V1996" s="316"/>
      <c r="W1996" s="316"/>
      <c r="X1996" s="316"/>
      <c r="Y1996" s="316"/>
      <c r="Z1996" s="316"/>
      <c r="AA1996" s="316"/>
      <c r="AB1996" s="323"/>
      <c r="AU1996" s="324" t="s">
        <v>180</v>
      </c>
      <c r="AV1996" s="324" t="s">
        <v>86</v>
      </c>
      <c r="AW1996" s="116" t="s">
        <v>86</v>
      </c>
      <c r="AX1996" s="116" t="s">
        <v>31</v>
      </c>
      <c r="AY1996" s="116" t="s">
        <v>74</v>
      </c>
      <c r="AZ1996" s="324" t="s">
        <v>172</v>
      </c>
    </row>
    <row r="1997" spans="2:52" s="116" customFormat="1" ht="22.6" customHeight="1" x14ac:dyDescent="0.35">
      <c r="B1997" s="315"/>
      <c r="C1997" s="316"/>
      <c r="D1997" s="316"/>
      <c r="E1997" s="317" t="s">
        <v>5</v>
      </c>
      <c r="F1997" s="318" t="s">
        <v>1922</v>
      </c>
      <c r="G1997" s="319"/>
      <c r="H1997" s="319"/>
      <c r="I1997" s="319"/>
      <c r="J1997" s="316"/>
      <c r="K1997" s="320">
        <v>12.65</v>
      </c>
      <c r="L1997" s="316"/>
      <c r="M1997" s="316"/>
      <c r="N1997" s="316"/>
      <c r="O1997" s="316"/>
      <c r="P1997" s="316"/>
      <c r="Q1997" s="316"/>
      <c r="S1997" s="321"/>
      <c r="U1997" s="322"/>
      <c r="V1997" s="316"/>
      <c r="W1997" s="316"/>
      <c r="X1997" s="316"/>
      <c r="Y1997" s="316"/>
      <c r="Z1997" s="316"/>
      <c r="AA1997" s="316"/>
      <c r="AB1997" s="323"/>
      <c r="AU1997" s="324" t="s">
        <v>180</v>
      </c>
      <c r="AV1997" s="324" t="s">
        <v>86</v>
      </c>
      <c r="AW1997" s="116" t="s">
        <v>86</v>
      </c>
      <c r="AX1997" s="116" t="s">
        <v>31</v>
      </c>
      <c r="AY1997" s="116" t="s">
        <v>74</v>
      </c>
      <c r="AZ1997" s="324" t="s">
        <v>172</v>
      </c>
    </row>
    <row r="1998" spans="2:52" s="116" customFormat="1" ht="22.6" customHeight="1" x14ac:dyDescent="0.35">
      <c r="B1998" s="315"/>
      <c r="C1998" s="316"/>
      <c r="D1998" s="316"/>
      <c r="E1998" s="317" t="s">
        <v>5</v>
      </c>
      <c r="F1998" s="318" t="s">
        <v>1923</v>
      </c>
      <c r="G1998" s="319"/>
      <c r="H1998" s="319"/>
      <c r="I1998" s="319"/>
      <c r="J1998" s="316"/>
      <c r="K1998" s="320">
        <v>11.95</v>
      </c>
      <c r="L1998" s="316"/>
      <c r="M1998" s="316"/>
      <c r="N1998" s="316"/>
      <c r="O1998" s="316"/>
      <c r="P1998" s="316"/>
      <c r="Q1998" s="316"/>
      <c r="S1998" s="321"/>
      <c r="U1998" s="322"/>
      <c r="V1998" s="316"/>
      <c r="W1998" s="316"/>
      <c r="X1998" s="316"/>
      <c r="Y1998" s="316"/>
      <c r="Z1998" s="316"/>
      <c r="AA1998" s="316"/>
      <c r="AB1998" s="323"/>
      <c r="AU1998" s="324" t="s">
        <v>180</v>
      </c>
      <c r="AV1998" s="324" t="s">
        <v>86</v>
      </c>
      <c r="AW1998" s="116" t="s">
        <v>86</v>
      </c>
      <c r="AX1998" s="116" t="s">
        <v>31</v>
      </c>
      <c r="AY1998" s="116" t="s">
        <v>74</v>
      </c>
      <c r="AZ1998" s="324" t="s">
        <v>172</v>
      </c>
    </row>
    <row r="1999" spans="2:52" s="116" customFormat="1" ht="22.6" customHeight="1" x14ac:dyDescent="0.35">
      <c r="B1999" s="315"/>
      <c r="C1999" s="316"/>
      <c r="D1999" s="316"/>
      <c r="E1999" s="317" t="s">
        <v>5</v>
      </c>
      <c r="F1999" s="318" t="s">
        <v>1924</v>
      </c>
      <c r="G1999" s="319"/>
      <c r="H1999" s="319"/>
      <c r="I1999" s="319"/>
      <c r="J1999" s="316"/>
      <c r="K1999" s="320">
        <v>7.75</v>
      </c>
      <c r="L1999" s="316"/>
      <c r="M1999" s="316"/>
      <c r="N1999" s="316"/>
      <c r="O1999" s="316"/>
      <c r="P1999" s="316"/>
      <c r="Q1999" s="316"/>
      <c r="S1999" s="321"/>
      <c r="U1999" s="322"/>
      <c r="V1999" s="316"/>
      <c r="W1999" s="316"/>
      <c r="X1999" s="316"/>
      <c r="Y1999" s="316"/>
      <c r="Z1999" s="316"/>
      <c r="AA1999" s="316"/>
      <c r="AB1999" s="323"/>
      <c r="AU1999" s="324" t="s">
        <v>180</v>
      </c>
      <c r="AV1999" s="324" t="s">
        <v>86</v>
      </c>
      <c r="AW1999" s="116" t="s">
        <v>86</v>
      </c>
      <c r="AX1999" s="116" t="s">
        <v>31</v>
      </c>
      <c r="AY1999" s="116" t="s">
        <v>74</v>
      </c>
      <c r="AZ1999" s="324" t="s">
        <v>172</v>
      </c>
    </row>
    <row r="2000" spans="2:52" s="116" customFormat="1" ht="22.6" customHeight="1" x14ac:dyDescent="0.35">
      <c r="B2000" s="315"/>
      <c r="C2000" s="316"/>
      <c r="D2000" s="316"/>
      <c r="E2000" s="317" t="s">
        <v>5</v>
      </c>
      <c r="F2000" s="318" t="s">
        <v>1926</v>
      </c>
      <c r="G2000" s="319"/>
      <c r="H2000" s="319"/>
      <c r="I2000" s="319"/>
      <c r="J2000" s="316"/>
      <c r="K2000" s="320">
        <v>14.9</v>
      </c>
      <c r="L2000" s="316"/>
      <c r="M2000" s="316"/>
      <c r="N2000" s="316"/>
      <c r="O2000" s="316"/>
      <c r="P2000" s="316"/>
      <c r="Q2000" s="316"/>
      <c r="S2000" s="321"/>
      <c r="U2000" s="322"/>
      <c r="V2000" s="316"/>
      <c r="W2000" s="316"/>
      <c r="X2000" s="316"/>
      <c r="Y2000" s="316"/>
      <c r="Z2000" s="316"/>
      <c r="AA2000" s="316"/>
      <c r="AB2000" s="323"/>
      <c r="AU2000" s="324" t="s">
        <v>180</v>
      </c>
      <c r="AV2000" s="324" t="s">
        <v>86</v>
      </c>
      <c r="AW2000" s="116" t="s">
        <v>86</v>
      </c>
      <c r="AX2000" s="116" t="s">
        <v>31</v>
      </c>
      <c r="AY2000" s="116" t="s">
        <v>74</v>
      </c>
      <c r="AZ2000" s="324" t="s">
        <v>172</v>
      </c>
    </row>
    <row r="2001" spans="2:66" s="116" customFormat="1" ht="22.6" customHeight="1" x14ac:dyDescent="0.35">
      <c r="B2001" s="315"/>
      <c r="C2001" s="316"/>
      <c r="D2001" s="316"/>
      <c r="E2001" s="317" t="s">
        <v>5</v>
      </c>
      <c r="F2001" s="318" t="s">
        <v>1930</v>
      </c>
      <c r="G2001" s="319"/>
      <c r="H2001" s="319"/>
      <c r="I2001" s="319"/>
      <c r="J2001" s="316"/>
      <c r="K2001" s="320">
        <v>13.44</v>
      </c>
      <c r="L2001" s="316"/>
      <c r="M2001" s="316"/>
      <c r="N2001" s="316"/>
      <c r="O2001" s="316"/>
      <c r="P2001" s="316"/>
      <c r="Q2001" s="316"/>
      <c r="S2001" s="321"/>
      <c r="U2001" s="322"/>
      <c r="V2001" s="316"/>
      <c r="W2001" s="316"/>
      <c r="X2001" s="316"/>
      <c r="Y2001" s="316"/>
      <c r="Z2001" s="316"/>
      <c r="AA2001" s="316"/>
      <c r="AB2001" s="323"/>
      <c r="AU2001" s="324" t="s">
        <v>180</v>
      </c>
      <c r="AV2001" s="324" t="s">
        <v>86</v>
      </c>
      <c r="AW2001" s="116" t="s">
        <v>86</v>
      </c>
      <c r="AX2001" s="116" t="s">
        <v>31</v>
      </c>
      <c r="AY2001" s="116" t="s">
        <v>74</v>
      </c>
      <c r="AZ2001" s="324" t="s">
        <v>172</v>
      </c>
    </row>
    <row r="2002" spans="2:66" s="116" customFormat="1" ht="22.6" customHeight="1" x14ac:dyDescent="0.35">
      <c r="B2002" s="315"/>
      <c r="C2002" s="316"/>
      <c r="D2002" s="316"/>
      <c r="E2002" s="317" t="s">
        <v>5</v>
      </c>
      <c r="F2002" s="318" t="s">
        <v>1939</v>
      </c>
      <c r="G2002" s="319"/>
      <c r="H2002" s="319"/>
      <c r="I2002" s="319"/>
      <c r="J2002" s="316"/>
      <c r="K2002" s="320">
        <v>4.0999999999999996</v>
      </c>
      <c r="L2002" s="316"/>
      <c r="M2002" s="316"/>
      <c r="N2002" s="316"/>
      <c r="O2002" s="316"/>
      <c r="P2002" s="316"/>
      <c r="Q2002" s="316"/>
      <c r="S2002" s="321"/>
      <c r="U2002" s="322"/>
      <c r="V2002" s="316"/>
      <c r="W2002" s="316"/>
      <c r="X2002" s="316"/>
      <c r="Y2002" s="316"/>
      <c r="Z2002" s="316"/>
      <c r="AA2002" s="316"/>
      <c r="AB2002" s="323"/>
      <c r="AU2002" s="324" t="s">
        <v>180</v>
      </c>
      <c r="AV2002" s="324" t="s">
        <v>86</v>
      </c>
      <c r="AW2002" s="116" t="s">
        <v>86</v>
      </c>
      <c r="AX2002" s="116" t="s">
        <v>31</v>
      </c>
      <c r="AY2002" s="116" t="s">
        <v>74</v>
      </c>
      <c r="AZ2002" s="324" t="s">
        <v>172</v>
      </c>
    </row>
    <row r="2003" spans="2:66" s="115" customFormat="1" ht="22.6" customHeight="1" x14ac:dyDescent="0.35">
      <c r="B2003" s="303"/>
      <c r="C2003" s="304"/>
      <c r="D2003" s="304"/>
      <c r="E2003" s="305" t="s">
        <v>5</v>
      </c>
      <c r="F2003" s="313" t="s">
        <v>1954</v>
      </c>
      <c r="G2003" s="314"/>
      <c r="H2003" s="314"/>
      <c r="I2003" s="314"/>
      <c r="J2003" s="304"/>
      <c r="K2003" s="308" t="s">
        <v>5</v>
      </c>
      <c r="L2003" s="304"/>
      <c r="M2003" s="304"/>
      <c r="N2003" s="304"/>
      <c r="O2003" s="304"/>
      <c r="P2003" s="304"/>
      <c r="Q2003" s="304"/>
      <c r="S2003" s="309"/>
      <c r="U2003" s="310"/>
      <c r="V2003" s="304"/>
      <c r="W2003" s="304"/>
      <c r="X2003" s="304"/>
      <c r="Y2003" s="304"/>
      <c r="Z2003" s="304"/>
      <c r="AA2003" s="304"/>
      <c r="AB2003" s="311"/>
      <c r="AU2003" s="312" t="s">
        <v>180</v>
      </c>
      <c r="AV2003" s="312" t="s">
        <v>86</v>
      </c>
      <c r="AW2003" s="115" t="s">
        <v>81</v>
      </c>
      <c r="AX2003" s="115" t="s">
        <v>31</v>
      </c>
      <c r="AY2003" s="115" t="s">
        <v>74</v>
      </c>
      <c r="AZ2003" s="312" t="s">
        <v>172</v>
      </c>
    </row>
    <row r="2004" spans="2:66" s="116" customFormat="1" ht="22.6" customHeight="1" x14ac:dyDescent="0.35">
      <c r="B2004" s="315"/>
      <c r="C2004" s="316"/>
      <c r="D2004" s="316"/>
      <c r="E2004" s="317" t="s">
        <v>5</v>
      </c>
      <c r="F2004" s="318" t="s">
        <v>1955</v>
      </c>
      <c r="G2004" s="319"/>
      <c r="H2004" s="319"/>
      <c r="I2004" s="319"/>
      <c r="J2004" s="316"/>
      <c r="K2004" s="320">
        <v>12.8</v>
      </c>
      <c r="L2004" s="316"/>
      <c r="M2004" s="316"/>
      <c r="N2004" s="316"/>
      <c r="O2004" s="316"/>
      <c r="P2004" s="316"/>
      <c r="Q2004" s="316"/>
      <c r="S2004" s="321"/>
      <c r="U2004" s="322"/>
      <c r="V2004" s="316"/>
      <c r="W2004" s="316"/>
      <c r="X2004" s="316"/>
      <c r="Y2004" s="316"/>
      <c r="Z2004" s="316"/>
      <c r="AA2004" s="316"/>
      <c r="AB2004" s="323"/>
      <c r="AU2004" s="324" t="s">
        <v>180</v>
      </c>
      <c r="AV2004" s="324" t="s">
        <v>86</v>
      </c>
      <c r="AW2004" s="116" t="s">
        <v>86</v>
      </c>
      <c r="AX2004" s="116" t="s">
        <v>31</v>
      </c>
      <c r="AY2004" s="116" t="s">
        <v>74</v>
      </c>
      <c r="AZ2004" s="324" t="s">
        <v>172</v>
      </c>
    </row>
    <row r="2005" spans="2:66" s="117" customFormat="1" ht="22.6" customHeight="1" x14ac:dyDescent="0.35">
      <c r="B2005" s="325"/>
      <c r="C2005" s="326"/>
      <c r="D2005" s="326"/>
      <c r="E2005" s="327" t="s">
        <v>5</v>
      </c>
      <c r="F2005" s="328" t="s">
        <v>189</v>
      </c>
      <c r="G2005" s="329"/>
      <c r="H2005" s="329"/>
      <c r="I2005" s="329"/>
      <c r="J2005" s="326"/>
      <c r="K2005" s="330">
        <v>255.66200000000001</v>
      </c>
      <c r="L2005" s="326"/>
      <c r="M2005" s="326"/>
      <c r="N2005" s="326"/>
      <c r="O2005" s="326"/>
      <c r="P2005" s="326"/>
      <c r="Q2005" s="326"/>
      <c r="S2005" s="331"/>
      <c r="U2005" s="332"/>
      <c r="V2005" s="326"/>
      <c r="W2005" s="326"/>
      <c r="X2005" s="326"/>
      <c r="Y2005" s="326"/>
      <c r="Z2005" s="326"/>
      <c r="AA2005" s="326"/>
      <c r="AB2005" s="333"/>
      <c r="AU2005" s="334" t="s">
        <v>180</v>
      </c>
      <c r="AV2005" s="334" t="s">
        <v>86</v>
      </c>
      <c r="AW2005" s="117" t="s">
        <v>177</v>
      </c>
      <c r="AX2005" s="117" t="s">
        <v>31</v>
      </c>
      <c r="AY2005" s="117" t="s">
        <v>81</v>
      </c>
      <c r="AZ2005" s="334" t="s">
        <v>172</v>
      </c>
    </row>
    <row r="2006" spans="2:66" s="112" customFormat="1" ht="31.6" customHeight="1" x14ac:dyDescent="0.35">
      <c r="B2006" s="187"/>
      <c r="C2006" s="288" t="s">
        <v>1956</v>
      </c>
      <c r="D2006" s="288" t="s">
        <v>173</v>
      </c>
      <c r="E2006" s="289" t="s">
        <v>1957</v>
      </c>
      <c r="F2006" s="290" t="s">
        <v>1958</v>
      </c>
      <c r="G2006" s="290"/>
      <c r="H2006" s="290"/>
      <c r="I2006" s="290"/>
      <c r="J2006" s="291" t="s">
        <v>176</v>
      </c>
      <c r="K2006" s="292">
        <v>673.5</v>
      </c>
      <c r="L2006" s="293"/>
      <c r="M2006" s="293"/>
      <c r="N2006" s="294">
        <f>ROUND(L2006*K2006,2)</f>
        <v>0</v>
      </c>
      <c r="O2006" s="294"/>
      <c r="P2006" s="294"/>
      <c r="Q2006" s="294"/>
      <c r="R2006" s="114" t="s">
        <v>5</v>
      </c>
      <c r="S2006" s="192"/>
      <c r="U2006" s="295" t="s">
        <v>5</v>
      </c>
      <c r="V2006" s="300" t="s">
        <v>39</v>
      </c>
      <c r="W2006" s="301">
        <v>0.3</v>
      </c>
      <c r="X2006" s="301">
        <f>W2006*K2006</f>
        <v>202.04999999999998</v>
      </c>
      <c r="Y2006" s="301">
        <v>7.7000000000000002E-3</v>
      </c>
      <c r="Z2006" s="301">
        <f>Y2006*K2006</f>
        <v>5.1859500000000001</v>
      </c>
      <c r="AA2006" s="301">
        <v>0</v>
      </c>
      <c r="AB2006" s="302">
        <f>AA2006*K2006</f>
        <v>0</v>
      </c>
      <c r="AS2006" s="172" t="s">
        <v>273</v>
      </c>
      <c r="AU2006" s="172" t="s">
        <v>173</v>
      </c>
      <c r="AV2006" s="172" t="s">
        <v>86</v>
      </c>
      <c r="AZ2006" s="172" t="s">
        <v>172</v>
      </c>
      <c r="BF2006" s="299">
        <f>IF(V2006="základní",N2006,0)</f>
        <v>0</v>
      </c>
      <c r="BG2006" s="299">
        <f>IF(V2006="snížená",N2006,0)</f>
        <v>0</v>
      </c>
      <c r="BH2006" s="299">
        <f>IF(V2006="zákl. přenesená",N2006,0)</f>
        <v>0</v>
      </c>
      <c r="BI2006" s="299">
        <f>IF(V2006="sníž. přenesená",N2006,0)</f>
        <v>0</v>
      </c>
      <c r="BJ2006" s="299">
        <f>IF(V2006="nulová",N2006,0)</f>
        <v>0</v>
      </c>
      <c r="BK2006" s="172" t="s">
        <v>81</v>
      </c>
      <c r="BL2006" s="299">
        <f>ROUND(L2006*K2006,2)</f>
        <v>0</v>
      </c>
      <c r="BM2006" s="172" t="s">
        <v>273</v>
      </c>
      <c r="BN2006" s="172" t="s">
        <v>1959</v>
      </c>
    </row>
    <row r="2007" spans="2:66" s="116" customFormat="1" ht="22.6" customHeight="1" x14ac:dyDescent="0.35">
      <c r="B2007" s="315"/>
      <c r="C2007" s="316"/>
      <c r="D2007" s="316"/>
      <c r="E2007" s="317" t="s">
        <v>5</v>
      </c>
      <c r="F2007" s="335" t="s">
        <v>1898</v>
      </c>
      <c r="G2007" s="336"/>
      <c r="H2007" s="336"/>
      <c r="I2007" s="336"/>
      <c r="J2007" s="316"/>
      <c r="K2007" s="320">
        <v>525.79999999999995</v>
      </c>
      <c r="L2007" s="316"/>
      <c r="M2007" s="316"/>
      <c r="N2007" s="316"/>
      <c r="O2007" s="316"/>
      <c r="P2007" s="316"/>
      <c r="Q2007" s="316"/>
      <c r="S2007" s="321"/>
      <c r="U2007" s="322"/>
      <c r="V2007" s="316"/>
      <c r="W2007" s="316"/>
      <c r="X2007" s="316"/>
      <c r="Y2007" s="316"/>
      <c r="Z2007" s="316"/>
      <c r="AA2007" s="316"/>
      <c r="AB2007" s="323"/>
      <c r="AU2007" s="324" t="s">
        <v>180</v>
      </c>
      <c r="AV2007" s="324" t="s">
        <v>86</v>
      </c>
      <c r="AW2007" s="116" t="s">
        <v>86</v>
      </c>
      <c r="AX2007" s="116" t="s">
        <v>31</v>
      </c>
      <c r="AY2007" s="116" t="s">
        <v>74</v>
      </c>
      <c r="AZ2007" s="324" t="s">
        <v>172</v>
      </c>
    </row>
    <row r="2008" spans="2:66" s="116" customFormat="1" ht="22.6" customHeight="1" x14ac:dyDescent="0.35">
      <c r="B2008" s="315"/>
      <c r="C2008" s="316"/>
      <c r="D2008" s="316"/>
      <c r="E2008" s="317" t="s">
        <v>5</v>
      </c>
      <c r="F2008" s="318" t="s">
        <v>1899</v>
      </c>
      <c r="G2008" s="319"/>
      <c r="H2008" s="319"/>
      <c r="I2008" s="319"/>
      <c r="J2008" s="316"/>
      <c r="K2008" s="320">
        <v>147.69999999999999</v>
      </c>
      <c r="L2008" s="316"/>
      <c r="M2008" s="316"/>
      <c r="N2008" s="316"/>
      <c r="O2008" s="316"/>
      <c r="P2008" s="316"/>
      <c r="Q2008" s="316"/>
      <c r="S2008" s="321"/>
      <c r="U2008" s="322"/>
      <c r="V2008" s="316"/>
      <c r="W2008" s="316"/>
      <c r="X2008" s="316"/>
      <c r="Y2008" s="316"/>
      <c r="Z2008" s="316"/>
      <c r="AA2008" s="316"/>
      <c r="AB2008" s="323"/>
      <c r="AU2008" s="324" t="s">
        <v>180</v>
      </c>
      <c r="AV2008" s="324" t="s">
        <v>86</v>
      </c>
      <c r="AW2008" s="116" t="s">
        <v>86</v>
      </c>
      <c r="AX2008" s="116" t="s">
        <v>31</v>
      </c>
      <c r="AY2008" s="116" t="s">
        <v>74</v>
      </c>
      <c r="AZ2008" s="324" t="s">
        <v>172</v>
      </c>
    </row>
    <row r="2009" spans="2:66" s="117" customFormat="1" ht="22.6" customHeight="1" x14ac:dyDescent="0.35">
      <c r="B2009" s="325"/>
      <c r="C2009" s="326"/>
      <c r="D2009" s="326"/>
      <c r="E2009" s="327" t="s">
        <v>5</v>
      </c>
      <c r="F2009" s="328" t="s">
        <v>189</v>
      </c>
      <c r="G2009" s="329"/>
      <c r="H2009" s="329"/>
      <c r="I2009" s="329"/>
      <c r="J2009" s="326"/>
      <c r="K2009" s="330">
        <v>673.5</v>
      </c>
      <c r="L2009" s="326"/>
      <c r="M2009" s="326"/>
      <c r="N2009" s="326"/>
      <c r="O2009" s="326"/>
      <c r="P2009" s="326"/>
      <c r="Q2009" s="326"/>
      <c r="S2009" s="331"/>
      <c r="U2009" s="332"/>
      <c r="V2009" s="326"/>
      <c r="W2009" s="326"/>
      <c r="X2009" s="326"/>
      <c r="Y2009" s="326"/>
      <c r="Z2009" s="326"/>
      <c r="AA2009" s="326"/>
      <c r="AB2009" s="333"/>
      <c r="AU2009" s="334" t="s">
        <v>180</v>
      </c>
      <c r="AV2009" s="334" t="s">
        <v>86</v>
      </c>
      <c r="AW2009" s="117" t="s">
        <v>177</v>
      </c>
      <c r="AX2009" s="117" t="s">
        <v>31</v>
      </c>
      <c r="AY2009" s="117" t="s">
        <v>81</v>
      </c>
      <c r="AZ2009" s="334" t="s">
        <v>172</v>
      </c>
    </row>
    <row r="2010" spans="2:66" s="112" customFormat="1" ht="31.6" customHeight="1" x14ac:dyDescent="0.35">
      <c r="B2010" s="187"/>
      <c r="C2010" s="288" t="s">
        <v>1960</v>
      </c>
      <c r="D2010" s="288" t="s">
        <v>173</v>
      </c>
      <c r="E2010" s="289" t="s">
        <v>1961</v>
      </c>
      <c r="F2010" s="290" t="s">
        <v>1962</v>
      </c>
      <c r="G2010" s="290"/>
      <c r="H2010" s="290"/>
      <c r="I2010" s="290"/>
      <c r="J2010" s="291" t="s">
        <v>227</v>
      </c>
      <c r="K2010" s="292">
        <v>22.97</v>
      </c>
      <c r="L2010" s="293"/>
      <c r="M2010" s="293"/>
      <c r="N2010" s="294">
        <f>ROUND(L2010*K2010,2)</f>
        <v>0</v>
      </c>
      <c r="O2010" s="294"/>
      <c r="P2010" s="294"/>
      <c r="Q2010" s="294"/>
      <c r="R2010" s="114" t="s">
        <v>2286</v>
      </c>
      <c r="S2010" s="192"/>
      <c r="U2010" s="295" t="s">
        <v>5</v>
      </c>
      <c r="V2010" s="300" t="s">
        <v>39</v>
      </c>
      <c r="W2010" s="301">
        <v>1.5980000000000001</v>
      </c>
      <c r="X2010" s="301">
        <f>W2010*K2010</f>
        <v>36.706060000000001</v>
      </c>
      <c r="Y2010" s="301">
        <v>0</v>
      </c>
      <c r="Z2010" s="301">
        <f>Y2010*K2010</f>
        <v>0</v>
      </c>
      <c r="AA2010" s="301">
        <v>0</v>
      </c>
      <c r="AB2010" s="302">
        <f>AA2010*K2010</f>
        <v>0</v>
      </c>
      <c r="AS2010" s="172" t="s">
        <v>273</v>
      </c>
      <c r="AU2010" s="172" t="s">
        <v>173</v>
      </c>
      <c r="AV2010" s="172" t="s">
        <v>86</v>
      </c>
      <c r="AZ2010" s="172" t="s">
        <v>172</v>
      </c>
      <c r="BF2010" s="299">
        <f>IF(V2010="základní",N2010,0)</f>
        <v>0</v>
      </c>
      <c r="BG2010" s="299">
        <f>IF(V2010="snížená",N2010,0)</f>
        <v>0</v>
      </c>
      <c r="BH2010" s="299">
        <f>IF(V2010="zákl. přenesená",N2010,0)</f>
        <v>0</v>
      </c>
      <c r="BI2010" s="299">
        <f>IF(V2010="sníž. přenesená",N2010,0)</f>
        <v>0</v>
      </c>
      <c r="BJ2010" s="299">
        <f>IF(V2010="nulová",N2010,0)</f>
        <v>0</v>
      </c>
      <c r="BK2010" s="172" t="s">
        <v>81</v>
      </c>
      <c r="BL2010" s="299">
        <f>ROUND(L2010*K2010,2)</f>
        <v>0</v>
      </c>
      <c r="BM2010" s="172" t="s">
        <v>273</v>
      </c>
      <c r="BN2010" s="172" t="s">
        <v>1963</v>
      </c>
    </row>
    <row r="2011" spans="2:66" s="113" customFormat="1" ht="29.8" customHeight="1" x14ac:dyDescent="0.35">
      <c r="B2011" s="274"/>
      <c r="C2011" s="275"/>
      <c r="D2011" s="285" t="s">
        <v>152</v>
      </c>
      <c r="E2011" s="285"/>
      <c r="F2011" s="285"/>
      <c r="G2011" s="285"/>
      <c r="H2011" s="285"/>
      <c r="I2011" s="285"/>
      <c r="J2011" s="285"/>
      <c r="K2011" s="285"/>
      <c r="L2011" s="285"/>
      <c r="M2011" s="285"/>
      <c r="N2011" s="358">
        <f>BL2011</f>
        <v>0</v>
      </c>
      <c r="O2011" s="359"/>
      <c r="P2011" s="359"/>
      <c r="Q2011" s="359"/>
      <c r="S2011" s="278"/>
      <c r="U2011" s="279"/>
      <c r="V2011" s="275"/>
      <c r="W2011" s="275"/>
      <c r="X2011" s="280">
        <f>SUM(X2012:X2069)</f>
        <v>231.585419</v>
      </c>
      <c r="Y2011" s="275"/>
      <c r="Z2011" s="280">
        <f>SUM(Z2012:Z2069)</f>
        <v>1.7087155600000001</v>
      </c>
      <c r="AA2011" s="275"/>
      <c r="AB2011" s="281">
        <f>SUM(AB2012:AB2069)</f>
        <v>1.3574999999999999</v>
      </c>
      <c r="AS2011" s="282" t="s">
        <v>86</v>
      </c>
      <c r="AU2011" s="283" t="s">
        <v>73</v>
      </c>
      <c r="AV2011" s="283" t="s">
        <v>81</v>
      </c>
      <c r="AZ2011" s="282" t="s">
        <v>172</v>
      </c>
      <c r="BL2011" s="284">
        <f>SUM(BL2012:BL2069)</f>
        <v>0</v>
      </c>
    </row>
    <row r="2012" spans="2:66" s="112" customFormat="1" ht="31.6" customHeight="1" x14ac:dyDescent="0.35">
      <c r="B2012" s="187"/>
      <c r="C2012" s="288" t="s">
        <v>1964</v>
      </c>
      <c r="D2012" s="288" t="s">
        <v>173</v>
      </c>
      <c r="E2012" s="289" t="s">
        <v>1965</v>
      </c>
      <c r="F2012" s="290" t="s">
        <v>1966</v>
      </c>
      <c r="G2012" s="290"/>
      <c r="H2012" s="290"/>
      <c r="I2012" s="290"/>
      <c r="J2012" s="291" t="s">
        <v>176</v>
      </c>
      <c r="K2012" s="292">
        <v>450.5</v>
      </c>
      <c r="L2012" s="293"/>
      <c r="M2012" s="293"/>
      <c r="N2012" s="294">
        <f>ROUND(L2012*K2012,2)</f>
        <v>0</v>
      </c>
      <c r="O2012" s="294"/>
      <c r="P2012" s="294"/>
      <c r="Q2012" s="294"/>
      <c r="R2012" s="114" t="s">
        <v>2286</v>
      </c>
      <c r="S2012" s="192"/>
      <c r="U2012" s="295" t="s">
        <v>5</v>
      </c>
      <c r="V2012" s="300" t="s">
        <v>39</v>
      </c>
      <c r="W2012" s="301">
        <v>0.255</v>
      </c>
      <c r="X2012" s="301">
        <f>W2012*K2012</f>
        <v>114.8775</v>
      </c>
      <c r="Y2012" s="301">
        <v>0</v>
      </c>
      <c r="Z2012" s="301">
        <f>Y2012*K2012</f>
        <v>0</v>
      </c>
      <c r="AA2012" s="301">
        <v>3.0000000000000001E-3</v>
      </c>
      <c r="AB2012" s="302">
        <f>AA2012*K2012</f>
        <v>1.3514999999999999</v>
      </c>
      <c r="AS2012" s="172" t="s">
        <v>273</v>
      </c>
      <c r="AU2012" s="172" t="s">
        <v>173</v>
      </c>
      <c r="AV2012" s="172" t="s">
        <v>86</v>
      </c>
      <c r="AZ2012" s="172" t="s">
        <v>172</v>
      </c>
      <c r="BF2012" s="299">
        <f>IF(V2012="základní",N2012,0)</f>
        <v>0</v>
      </c>
      <c r="BG2012" s="299">
        <f>IF(V2012="snížená",N2012,0)</f>
        <v>0</v>
      </c>
      <c r="BH2012" s="299">
        <f>IF(V2012="zákl. přenesená",N2012,0)</f>
        <v>0</v>
      </c>
      <c r="BI2012" s="299">
        <f>IF(V2012="sníž. přenesená",N2012,0)</f>
        <v>0</v>
      </c>
      <c r="BJ2012" s="299">
        <f>IF(V2012="nulová",N2012,0)</f>
        <v>0</v>
      </c>
      <c r="BK2012" s="172" t="s">
        <v>81</v>
      </c>
      <c r="BL2012" s="299">
        <f>ROUND(L2012*K2012,2)</f>
        <v>0</v>
      </c>
      <c r="BM2012" s="172" t="s">
        <v>273</v>
      </c>
      <c r="BN2012" s="172" t="s">
        <v>1967</v>
      </c>
    </row>
    <row r="2013" spans="2:66" s="115" customFormat="1" ht="22.6" customHeight="1" x14ac:dyDescent="0.35">
      <c r="B2013" s="303"/>
      <c r="C2013" s="304"/>
      <c r="D2013" s="304"/>
      <c r="E2013" s="305" t="s">
        <v>5</v>
      </c>
      <c r="F2013" s="306" t="s">
        <v>179</v>
      </c>
      <c r="G2013" s="307"/>
      <c r="H2013" s="307"/>
      <c r="I2013" s="307"/>
      <c r="J2013" s="304"/>
      <c r="K2013" s="308" t="s">
        <v>5</v>
      </c>
      <c r="L2013" s="304"/>
      <c r="M2013" s="304"/>
      <c r="N2013" s="304"/>
      <c r="O2013" s="304"/>
      <c r="P2013" s="304"/>
      <c r="Q2013" s="304"/>
      <c r="S2013" s="309"/>
      <c r="U2013" s="310"/>
      <c r="V2013" s="304"/>
      <c r="W2013" s="304"/>
      <c r="X2013" s="304"/>
      <c r="Y2013" s="304"/>
      <c r="Z2013" s="304"/>
      <c r="AA2013" s="304"/>
      <c r="AB2013" s="311"/>
      <c r="AU2013" s="312" t="s">
        <v>180</v>
      </c>
      <c r="AV2013" s="312" t="s">
        <v>86</v>
      </c>
      <c r="AW2013" s="115" t="s">
        <v>81</v>
      </c>
      <c r="AX2013" s="115" t="s">
        <v>31</v>
      </c>
      <c r="AY2013" s="115" t="s">
        <v>74</v>
      </c>
      <c r="AZ2013" s="312" t="s">
        <v>172</v>
      </c>
    </row>
    <row r="2014" spans="2:66" s="115" customFormat="1" ht="22.6" customHeight="1" x14ac:dyDescent="0.35">
      <c r="B2014" s="303"/>
      <c r="C2014" s="304"/>
      <c r="D2014" s="304"/>
      <c r="E2014" s="305" t="s">
        <v>5</v>
      </c>
      <c r="F2014" s="313" t="s">
        <v>430</v>
      </c>
      <c r="G2014" s="314"/>
      <c r="H2014" s="314"/>
      <c r="I2014" s="314"/>
      <c r="J2014" s="304"/>
      <c r="K2014" s="308" t="s">
        <v>5</v>
      </c>
      <c r="L2014" s="304"/>
      <c r="M2014" s="304"/>
      <c r="N2014" s="304"/>
      <c r="O2014" s="304"/>
      <c r="P2014" s="304"/>
      <c r="Q2014" s="304"/>
      <c r="S2014" s="309"/>
      <c r="U2014" s="310"/>
      <c r="V2014" s="304"/>
      <c r="W2014" s="304"/>
      <c r="X2014" s="304"/>
      <c r="Y2014" s="304"/>
      <c r="Z2014" s="304"/>
      <c r="AA2014" s="304"/>
      <c r="AB2014" s="311"/>
      <c r="AU2014" s="312" t="s">
        <v>180</v>
      </c>
      <c r="AV2014" s="312" t="s">
        <v>86</v>
      </c>
      <c r="AW2014" s="115" t="s">
        <v>81</v>
      </c>
      <c r="AX2014" s="115" t="s">
        <v>31</v>
      </c>
      <c r="AY2014" s="115" t="s">
        <v>74</v>
      </c>
      <c r="AZ2014" s="312" t="s">
        <v>172</v>
      </c>
    </row>
    <row r="2015" spans="2:66" s="116" customFormat="1" ht="22.6" customHeight="1" x14ac:dyDescent="0.35">
      <c r="B2015" s="315"/>
      <c r="C2015" s="316"/>
      <c r="D2015" s="316"/>
      <c r="E2015" s="317" t="s">
        <v>5</v>
      </c>
      <c r="F2015" s="318" t="s">
        <v>1968</v>
      </c>
      <c r="G2015" s="319"/>
      <c r="H2015" s="319"/>
      <c r="I2015" s="319"/>
      <c r="J2015" s="316"/>
      <c r="K2015" s="320">
        <v>118.5</v>
      </c>
      <c r="L2015" s="316"/>
      <c r="M2015" s="316"/>
      <c r="N2015" s="316"/>
      <c r="O2015" s="316"/>
      <c r="P2015" s="316"/>
      <c r="Q2015" s="316"/>
      <c r="S2015" s="321"/>
      <c r="U2015" s="322"/>
      <c r="V2015" s="316"/>
      <c r="W2015" s="316"/>
      <c r="X2015" s="316"/>
      <c r="Y2015" s="316"/>
      <c r="Z2015" s="316"/>
      <c r="AA2015" s="316"/>
      <c r="AB2015" s="323"/>
      <c r="AU2015" s="324" t="s">
        <v>180</v>
      </c>
      <c r="AV2015" s="324" t="s">
        <v>86</v>
      </c>
      <c r="AW2015" s="116" t="s">
        <v>86</v>
      </c>
      <c r="AX2015" s="116" t="s">
        <v>31</v>
      </c>
      <c r="AY2015" s="116" t="s">
        <v>74</v>
      </c>
      <c r="AZ2015" s="324" t="s">
        <v>172</v>
      </c>
    </row>
    <row r="2016" spans="2:66" s="116" customFormat="1" ht="22.6" customHeight="1" x14ac:dyDescent="0.35">
      <c r="B2016" s="315"/>
      <c r="C2016" s="316"/>
      <c r="D2016" s="316"/>
      <c r="E2016" s="317" t="s">
        <v>5</v>
      </c>
      <c r="F2016" s="318" t="s">
        <v>1969</v>
      </c>
      <c r="G2016" s="319"/>
      <c r="H2016" s="319"/>
      <c r="I2016" s="319"/>
      <c r="J2016" s="316"/>
      <c r="K2016" s="320">
        <v>117.4</v>
      </c>
      <c r="L2016" s="316"/>
      <c r="M2016" s="316"/>
      <c r="N2016" s="316"/>
      <c r="O2016" s="316"/>
      <c r="P2016" s="316"/>
      <c r="Q2016" s="316"/>
      <c r="S2016" s="321"/>
      <c r="U2016" s="322"/>
      <c r="V2016" s="316"/>
      <c r="W2016" s="316"/>
      <c r="X2016" s="316"/>
      <c r="Y2016" s="316"/>
      <c r="Z2016" s="316"/>
      <c r="AA2016" s="316"/>
      <c r="AB2016" s="323"/>
      <c r="AU2016" s="324" t="s">
        <v>180</v>
      </c>
      <c r="AV2016" s="324" t="s">
        <v>86</v>
      </c>
      <c r="AW2016" s="116" t="s">
        <v>86</v>
      </c>
      <c r="AX2016" s="116" t="s">
        <v>31</v>
      </c>
      <c r="AY2016" s="116" t="s">
        <v>74</v>
      </c>
      <c r="AZ2016" s="324" t="s">
        <v>172</v>
      </c>
    </row>
    <row r="2017" spans="2:66" s="116" customFormat="1" ht="22.6" customHeight="1" x14ac:dyDescent="0.35">
      <c r="B2017" s="315"/>
      <c r="C2017" s="316"/>
      <c r="D2017" s="316"/>
      <c r="E2017" s="317" t="s">
        <v>5</v>
      </c>
      <c r="F2017" s="318" t="s">
        <v>1970</v>
      </c>
      <c r="G2017" s="319"/>
      <c r="H2017" s="319"/>
      <c r="I2017" s="319"/>
      <c r="J2017" s="316"/>
      <c r="K2017" s="320">
        <v>15.7</v>
      </c>
      <c r="L2017" s="316"/>
      <c r="M2017" s="316"/>
      <c r="N2017" s="316"/>
      <c r="O2017" s="316"/>
      <c r="P2017" s="316"/>
      <c r="Q2017" s="316"/>
      <c r="S2017" s="321"/>
      <c r="U2017" s="322"/>
      <c r="V2017" s="316"/>
      <c r="W2017" s="316"/>
      <c r="X2017" s="316"/>
      <c r="Y2017" s="316"/>
      <c r="Z2017" s="316"/>
      <c r="AA2017" s="316"/>
      <c r="AB2017" s="323"/>
      <c r="AU2017" s="324" t="s">
        <v>180</v>
      </c>
      <c r="AV2017" s="324" t="s">
        <v>86</v>
      </c>
      <c r="AW2017" s="116" t="s">
        <v>86</v>
      </c>
      <c r="AX2017" s="116" t="s">
        <v>31</v>
      </c>
      <c r="AY2017" s="116" t="s">
        <v>74</v>
      </c>
      <c r="AZ2017" s="324" t="s">
        <v>172</v>
      </c>
    </row>
    <row r="2018" spans="2:66" s="119" customFormat="1" ht="22.6" customHeight="1" x14ac:dyDescent="0.35">
      <c r="B2018" s="344"/>
      <c r="C2018" s="345"/>
      <c r="D2018" s="345"/>
      <c r="E2018" s="346" t="s">
        <v>5</v>
      </c>
      <c r="F2018" s="347" t="s">
        <v>250</v>
      </c>
      <c r="G2018" s="348"/>
      <c r="H2018" s="348"/>
      <c r="I2018" s="348"/>
      <c r="J2018" s="345"/>
      <c r="K2018" s="349">
        <v>251.6</v>
      </c>
      <c r="L2018" s="345"/>
      <c r="M2018" s="345"/>
      <c r="N2018" s="345"/>
      <c r="O2018" s="345"/>
      <c r="P2018" s="345"/>
      <c r="Q2018" s="345"/>
      <c r="S2018" s="350"/>
      <c r="U2018" s="351"/>
      <c r="V2018" s="345"/>
      <c r="W2018" s="345"/>
      <c r="X2018" s="345"/>
      <c r="Y2018" s="345"/>
      <c r="Z2018" s="345"/>
      <c r="AA2018" s="345"/>
      <c r="AB2018" s="352"/>
      <c r="AU2018" s="353" t="s">
        <v>180</v>
      </c>
      <c r="AV2018" s="353" t="s">
        <v>86</v>
      </c>
      <c r="AW2018" s="119" t="s">
        <v>190</v>
      </c>
      <c r="AX2018" s="119" t="s">
        <v>31</v>
      </c>
      <c r="AY2018" s="119" t="s">
        <v>74</v>
      </c>
      <c r="AZ2018" s="353" t="s">
        <v>172</v>
      </c>
    </row>
    <row r="2019" spans="2:66" s="115" customFormat="1" ht="22.6" customHeight="1" x14ac:dyDescent="0.35">
      <c r="B2019" s="303"/>
      <c r="C2019" s="304"/>
      <c r="D2019" s="304"/>
      <c r="E2019" s="305" t="s">
        <v>5</v>
      </c>
      <c r="F2019" s="313" t="s">
        <v>523</v>
      </c>
      <c r="G2019" s="314"/>
      <c r="H2019" s="314"/>
      <c r="I2019" s="314"/>
      <c r="J2019" s="304"/>
      <c r="K2019" s="308" t="s">
        <v>5</v>
      </c>
      <c r="L2019" s="304"/>
      <c r="M2019" s="304"/>
      <c r="N2019" s="304"/>
      <c r="O2019" s="304"/>
      <c r="P2019" s="304"/>
      <c r="Q2019" s="304"/>
      <c r="S2019" s="309"/>
      <c r="U2019" s="310"/>
      <c r="V2019" s="304"/>
      <c r="W2019" s="304"/>
      <c r="X2019" s="304"/>
      <c r="Y2019" s="304"/>
      <c r="Z2019" s="304"/>
      <c r="AA2019" s="304"/>
      <c r="AB2019" s="311"/>
      <c r="AU2019" s="312" t="s">
        <v>180</v>
      </c>
      <c r="AV2019" s="312" t="s">
        <v>86</v>
      </c>
      <c r="AW2019" s="115" t="s">
        <v>81</v>
      </c>
      <c r="AX2019" s="115" t="s">
        <v>31</v>
      </c>
      <c r="AY2019" s="115" t="s">
        <v>74</v>
      </c>
      <c r="AZ2019" s="312" t="s">
        <v>172</v>
      </c>
    </row>
    <row r="2020" spans="2:66" s="115" customFormat="1" ht="22.6" customHeight="1" x14ac:dyDescent="0.35">
      <c r="B2020" s="303"/>
      <c r="C2020" s="304"/>
      <c r="D2020" s="304"/>
      <c r="E2020" s="305" t="s">
        <v>5</v>
      </c>
      <c r="F2020" s="313" t="s">
        <v>430</v>
      </c>
      <c r="G2020" s="314"/>
      <c r="H2020" s="314"/>
      <c r="I2020" s="314"/>
      <c r="J2020" s="304"/>
      <c r="K2020" s="308" t="s">
        <v>5</v>
      </c>
      <c r="L2020" s="304"/>
      <c r="M2020" s="304"/>
      <c r="N2020" s="304"/>
      <c r="O2020" s="304"/>
      <c r="P2020" s="304"/>
      <c r="Q2020" s="304"/>
      <c r="S2020" s="309"/>
      <c r="U2020" s="310"/>
      <c r="V2020" s="304"/>
      <c r="W2020" s="304"/>
      <c r="X2020" s="304"/>
      <c r="Y2020" s="304"/>
      <c r="Z2020" s="304"/>
      <c r="AA2020" s="304"/>
      <c r="AB2020" s="311"/>
      <c r="AU2020" s="312" t="s">
        <v>180</v>
      </c>
      <c r="AV2020" s="312" t="s">
        <v>86</v>
      </c>
      <c r="AW2020" s="115" t="s">
        <v>81</v>
      </c>
      <c r="AX2020" s="115" t="s">
        <v>31</v>
      </c>
      <c r="AY2020" s="115" t="s">
        <v>74</v>
      </c>
      <c r="AZ2020" s="312" t="s">
        <v>172</v>
      </c>
    </row>
    <row r="2021" spans="2:66" s="116" customFormat="1" ht="22.6" customHeight="1" x14ac:dyDescent="0.35">
      <c r="B2021" s="315"/>
      <c r="C2021" s="316"/>
      <c r="D2021" s="316"/>
      <c r="E2021" s="317" t="s">
        <v>5</v>
      </c>
      <c r="F2021" s="318" t="s">
        <v>1971</v>
      </c>
      <c r="G2021" s="319"/>
      <c r="H2021" s="319"/>
      <c r="I2021" s="319"/>
      <c r="J2021" s="316"/>
      <c r="K2021" s="320">
        <v>198.9</v>
      </c>
      <c r="L2021" s="316"/>
      <c r="M2021" s="316"/>
      <c r="N2021" s="316"/>
      <c r="O2021" s="316"/>
      <c r="P2021" s="316"/>
      <c r="Q2021" s="316"/>
      <c r="S2021" s="321"/>
      <c r="U2021" s="322"/>
      <c r="V2021" s="316"/>
      <c r="W2021" s="316"/>
      <c r="X2021" s="316"/>
      <c r="Y2021" s="316"/>
      <c r="Z2021" s="316"/>
      <c r="AA2021" s="316"/>
      <c r="AB2021" s="323"/>
      <c r="AU2021" s="324" t="s">
        <v>180</v>
      </c>
      <c r="AV2021" s="324" t="s">
        <v>86</v>
      </c>
      <c r="AW2021" s="116" t="s">
        <v>86</v>
      </c>
      <c r="AX2021" s="116" t="s">
        <v>31</v>
      </c>
      <c r="AY2021" s="116" t="s">
        <v>74</v>
      </c>
      <c r="AZ2021" s="324" t="s">
        <v>172</v>
      </c>
    </row>
    <row r="2022" spans="2:66" s="117" customFormat="1" ht="22.6" customHeight="1" x14ac:dyDescent="0.35">
      <c r="B2022" s="325"/>
      <c r="C2022" s="326"/>
      <c r="D2022" s="326"/>
      <c r="E2022" s="327" t="s">
        <v>5</v>
      </c>
      <c r="F2022" s="328" t="s">
        <v>189</v>
      </c>
      <c r="G2022" s="329"/>
      <c r="H2022" s="329"/>
      <c r="I2022" s="329"/>
      <c r="J2022" s="326"/>
      <c r="K2022" s="330">
        <v>450.5</v>
      </c>
      <c r="L2022" s="326"/>
      <c r="M2022" s="326"/>
      <c r="N2022" s="326"/>
      <c r="O2022" s="326"/>
      <c r="P2022" s="326"/>
      <c r="Q2022" s="326"/>
      <c r="S2022" s="331"/>
      <c r="U2022" s="332"/>
      <c r="V2022" s="326"/>
      <c r="W2022" s="326"/>
      <c r="X2022" s="326"/>
      <c r="Y2022" s="326"/>
      <c r="Z2022" s="326"/>
      <c r="AA2022" s="326"/>
      <c r="AB2022" s="333"/>
      <c r="AU2022" s="334" t="s">
        <v>180</v>
      </c>
      <c r="AV2022" s="334" t="s">
        <v>86</v>
      </c>
      <c r="AW2022" s="117" t="s">
        <v>177</v>
      </c>
      <c r="AX2022" s="117" t="s">
        <v>31</v>
      </c>
      <c r="AY2022" s="117" t="s">
        <v>81</v>
      </c>
      <c r="AZ2022" s="334" t="s">
        <v>172</v>
      </c>
    </row>
    <row r="2023" spans="2:66" s="112" customFormat="1" ht="31.6" customHeight="1" x14ac:dyDescent="0.35">
      <c r="B2023" s="187"/>
      <c r="C2023" s="288" t="s">
        <v>1972</v>
      </c>
      <c r="D2023" s="288" t="s">
        <v>173</v>
      </c>
      <c r="E2023" s="289" t="s">
        <v>1973</v>
      </c>
      <c r="F2023" s="290" t="s">
        <v>1974</v>
      </c>
      <c r="G2023" s="290"/>
      <c r="H2023" s="290"/>
      <c r="I2023" s="290"/>
      <c r="J2023" s="291" t="s">
        <v>295</v>
      </c>
      <c r="K2023" s="292">
        <v>2</v>
      </c>
      <c r="L2023" s="293"/>
      <c r="M2023" s="293"/>
      <c r="N2023" s="294">
        <f>ROUND(L2023*K2023,2)</f>
        <v>0</v>
      </c>
      <c r="O2023" s="294"/>
      <c r="P2023" s="294"/>
      <c r="Q2023" s="294"/>
      <c r="R2023" s="114" t="s">
        <v>2286</v>
      </c>
      <c r="S2023" s="192"/>
      <c r="U2023" s="295" t="s">
        <v>5</v>
      </c>
      <c r="V2023" s="300" t="s">
        <v>39</v>
      </c>
      <c r="W2023" s="301">
        <v>0.33700000000000002</v>
      </c>
      <c r="X2023" s="301">
        <f>W2023*K2023</f>
        <v>0.67400000000000004</v>
      </c>
      <c r="Y2023" s="301">
        <v>3.5E-4</v>
      </c>
      <c r="Z2023" s="301">
        <f>Y2023*K2023</f>
        <v>6.9999999999999999E-4</v>
      </c>
      <c r="AA2023" s="301">
        <v>3.0000000000000001E-3</v>
      </c>
      <c r="AB2023" s="302">
        <f>AA2023*K2023</f>
        <v>6.0000000000000001E-3</v>
      </c>
      <c r="AS2023" s="172" t="s">
        <v>273</v>
      </c>
      <c r="AU2023" s="172" t="s">
        <v>173</v>
      </c>
      <c r="AV2023" s="172" t="s">
        <v>86</v>
      </c>
      <c r="AZ2023" s="172" t="s">
        <v>172</v>
      </c>
      <c r="BF2023" s="299">
        <f>IF(V2023="základní",N2023,0)</f>
        <v>0</v>
      </c>
      <c r="BG2023" s="299">
        <f>IF(V2023="snížená",N2023,0)</f>
        <v>0</v>
      </c>
      <c r="BH2023" s="299">
        <f>IF(V2023="zákl. přenesená",N2023,0)</f>
        <v>0</v>
      </c>
      <c r="BI2023" s="299">
        <f>IF(V2023="sníž. přenesená",N2023,0)</f>
        <v>0</v>
      </c>
      <c r="BJ2023" s="299">
        <f>IF(V2023="nulová",N2023,0)</f>
        <v>0</v>
      </c>
      <c r="BK2023" s="172" t="s">
        <v>81</v>
      </c>
      <c r="BL2023" s="299">
        <f>ROUND(L2023*K2023,2)</f>
        <v>0</v>
      </c>
      <c r="BM2023" s="172" t="s">
        <v>273</v>
      </c>
      <c r="BN2023" s="172" t="s">
        <v>1975</v>
      </c>
    </row>
    <row r="2024" spans="2:66" s="116" customFormat="1" ht="22.6" customHeight="1" x14ac:dyDescent="0.35">
      <c r="B2024" s="315"/>
      <c r="C2024" s="316"/>
      <c r="D2024" s="316"/>
      <c r="E2024" s="317" t="s">
        <v>5</v>
      </c>
      <c r="F2024" s="335" t="s">
        <v>1976</v>
      </c>
      <c r="G2024" s="336"/>
      <c r="H2024" s="336"/>
      <c r="I2024" s="336"/>
      <c r="J2024" s="316"/>
      <c r="K2024" s="320">
        <v>2</v>
      </c>
      <c r="L2024" s="316"/>
      <c r="M2024" s="316"/>
      <c r="N2024" s="316"/>
      <c r="O2024" s="316"/>
      <c r="P2024" s="316"/>
      <c r="Q2024" s="316"/>
      <c r="S2024" s="321"/>
      <c r="U2024" s="322"/>
      <c r="V2024" s="316"/>
      <c r="W2024" s="316"/>
      <c r="X2024" s="316"/>
      <c r="Y2024" s="316"/>
      <c r="Z2024" s="316"/>
      <c r="AA2024" s="316"/>
      <c r="AB2024" s="323"/>
      <c r="AU2024" s="324" t="s">
        <v>180</v>
      </c>
      <c r="AV2024" s="324" t="s">
        <v>86</v>
      </c>
      <c r="AW2024" s="116" t="s">
        <v>86</v>
      </c>
      <c r="AX2024" s="116" t="s">
        <v>31</v>
      </c>
      <c r="AY2024" s="116" t="s">
        <v>81</v>
      </c>
      <c r="AZ2024" s="324" t="s">
        <v>172</v>
      </c>
    </row>
    <row r="2025" spans="2:66" s="112" customFormat="1" ht="22.6" customHeight="1" x14ac:dyDescent="0.35">
      <c r="B2025" s="187"/>
      <c r="C2025" s="288" t="s">
        <v>1977</v>
      </c>
      <c r="D2025" s="288" t="s">
        <v>173</v>
      </c>
      <c r="E2025" s="289" t="s">
        <v>1978</v>
      </c>
      <c r="F2025" s="290" t="s">
        <v>1979</v>
      </c>
      <c r="G2025" s="290"/>
      <c r="H2025" s="290"/>
      <c r="I2025" s="290"/>
      <c r="J2025" s="291" t="s">
        <v>176</v>
      </c>
      <c r="K2025" s="292">
        <v>144.9</v>
      </c>
      <c r="L2025" s="293"/>
      <c r="M2025" s="293"/>
      <c r="N2025" s="294">
        <f>ROUND(L2025*K2025,2)</f>
        <v>0</v>
      </c>
      <c r="O2025" s="294"/>
      <c r="P2025" s="294"/>
      <c r="Q2025" s="294"/>
      <c r="R2025" s="114" t="s">
        <v>2286</v>
      </c>
      <c r="S2025" s="192"/>
      <c r="U2025" s="295" t="s">
        <v>5</v>
      </c>
      <c r="V2025" s="300" t="s">
        <v>39</v>
      </c>
      <c r="W2025" s="301">
        <v>0.23300000000000001</v>
      </c>
      <c r="X2025" s="301">
        <f>W2025*K2025</f>
        <v>33.761700000000005</v>
      </c>
      <c r="Y2025" s="301">
        <v>2.9999999999999997E-4</v>
      </c>
      <c r="Z2025" s="301">
        <f>Y2025*K2025</f>
        <v>4.3469999999999995E-2</v>
      </c>
      <c r="AA2025" s="301">
        <v>0</v>
      </c>
      <c r="AB2025" s="302">
        <f>AA2025*K2025</f>
        <v>0</v>
      </c>
      <c r="AS2025" s="172" t="s">
        <v>273</v>
      </c>
      <c r="AU2025" s="172" t="s">
        <v>173</v>
      </c>
      <c r="AV2025" s="172" t="s">
        <v>86</v>
      </c>
      <c r="AZ2025" s="172" t="s">
        <v>172</v>
      </c>
      <c r="BF2025" s="299">
        <f>IF(V2025="základní",N2025,0)</f>
        <v>0</v>
      </c>
      <c r="BG2025" s="299">
        <f>IF(V2025="snížená",N2025,0)</f>
        <v>0</v>
      </c>
      <c r="BH2025" s="299">
        <f>IF(V2025="zákl. přenesená",N2025,0)</f>
        <v>0</v>
      </c>
      <c r="BI2025" s="299">
        <f>IF(V2025="sníž. přenesená",N2025,0)</f>
        <v>0</v>
      </c>
      <c r="BJ2025" s="299">
        <f>IF(V2025="nulová",N2025,0)</f>
        <v>0</v>
      </c>
      <c r="BK2025" s="172" t="s">
        <v>81</v>
      </c>
      <c r="BL2025" s="299">
        <f>ROUND(L2025*K2025,2)</f>
        <v>0</v>
      </c>
      <c r="BM2025" s="172" t="s">
        <v>273</v>
      </c>
      <c r="BN2025" s="172" t="s">
        <v>1980</v>
      </c>
    </row>
    <row r="2026" spans="2:66" s="115" customFormat="1" ht="22.6" customHeight="1" x14ac:dyDescent="0.35">
      <c r="B2026" s="303"/>
      <c r="C2026" s="304"/>
      <c r="D2026" s="304"/>
      <c r="E2026" s="305" t="s">
        <v>5</v>
      </c>
      <c r="F2026" s="306" t="s">
        <v>235</v>
      </c>
      <c r="G2026" s="307"/>
      <c r="H2026" s="307"/>
      <c r="I2026" s="307"/>
      <c r="J2026" s="304"/>
      <c r="K2026" s="308" t="s">
        <v>5</v>
      </c>
      <c r="L2026" s="304"/>
      <c r="M2026" s="304"/>
      <c r="N2026" s="304"/>
      <c r="O2026" s="304"/>
      <c r="P2026" s="304"/>
      <c r="Q2026" s="304"/>
      <c r="S2026" s="309"/>
      <c r="U2026" s="310"/>
      <c r="V2026" s="304"/>
      <c r="W2026" s="304"/>
      <c r="X2026" s="304"/>
      <c r="Y2026" s="304"/>
      <c r="Z2026" s="304"/>
      <c r="AA2026" s="304"/>
      <c r="AB2026" s="311"/>
      <c r="AU2026" s="312" t="s">
        <v>180</v>
      </c>
      <c r="AV2026" s="312" t="s">
        <v>86</v>
      </c>
      <c r="AW2026" s="115" t="s">
        <v>81</v>
      </c>
      <c r="AX2026" s="115" t="s">
        <v>31</v>
      </c>
      <c r="AY2026" s="115" t="s">
        <v>74</v>
      </c>
      <c r="AZ2026" s="312" t="s">
        <v>172</v>
      </c>
    </row>
    <row r="2027" spans="2:66" s="116" customFormat="1" ht="22.6" customHeight="1" x14ac:dyDescent="0.35">
      <c r="B2027" s="315"/>
      <c r="C2027" s="316"/>
      <c r="D2027" s="316"/>
      <c r="E2027" s="317" t="s">
        <v>5</v>
      </c>
      <c r="F2027" s="318" t="s">
        <v>1981</v>
      </c>
      <c r="G2027" s="319"/>
      <c r="H2027" s="319"/>
      <c r="I2027" s="319"/>
      <c r="J2027" s="316"/>
      <c r="K2027" s="320">
        <v>73.8</v>
      </c>
      <c r="L2027" s="316"/>
      <c r="M2027" s="316"/>
      <c r="N2027" s="316"/>
      <c r="O2027" s="316"/>
      <c r="P2027" s="316"/>
      <c r="Q2027" s="316"/>
      <c r="S2027" s="321"/>
      <c r="U2027" s="322"/>
      <c r="V2027" s="316"/>
      <c r="W2027" s="316"/>
      <c r="X2027" s="316"/>
      <c r="Y2027" s="316"/>
      <c r="Z2027" s="316"/>
      <c r="AA2027" s="316"/>
      <c r="AB2027" s="323"/>
      <c r="AU2027" s="324" t="s">
        <v>180</v>
      </c>
      <c r="AV2027" s="324" t="s">
        <v>86</v>
      </c>
      <c r="AW2027" s="116" t="s">
        <v>86</v>
      </c>
      <c r="AX2027" s="116" t="s">
        <v>31</v>
      </c>
      <c r="AY2027" s="116" t="s">
        <v>74</v>
      </c>
      <c r="AZ2027" s="324" t="s">
        <v>172</v>
      </c>
    </row>
    <row r="2028" spans="2:66" s="116" customFormat="1" ht="22.6" customHeight="1" x14ac:dyDescent="0.35">
      <c r="B2028" s="315"/>
      <c r="C2028" s="316"/>
      <c r="D2028" s="316"/>
      <c r="E2028" s="317" t="s">
        <v>5</v>
      </c>
      <c r="F2028" s="318" t="s">
        <v>1982</v>
      </c>
      <c r="G2028" s="319"/>
      <c r="H2028" s="319"/>
      <c r="I2028" s="319"/>
      <c r="J2028" s="316"/>
      <c r="K2028" s="320">
        <v>10</v>
      </c>
      <c r="L2028" s="316"/>
      <c r="M2028" s="316"/>
      <c r="N2028" s="316"/>
      <c r="O2028" s="316"/>
      <c r="P2028" s="316"/>
      <c r="Q2028" s="316"/>
      <c r="S2028" s="321"/>
      <c r="U2028" s="322"/>
      <c r="V2028" s="316"/>
      <c r="W2028" s="316"/>
      <c r="X2028" s="316"/>
      <c r="Y2028" s="316"/>
      <c r="Z2028" s="316"/>
      <c r="AA2028" s="316"/>
      <c r="AB2028" s="323"/>
      <c r="AU2028" s="324" t="s">
        <v>180</v>
      </c>
      <c r="AV2028" s="324" t="s">
        <v>86</v>
      </c>
      <c r="AW2028" s="116" t="s">
        <v>86</v>
      </c>
      <c r="AX2028" s="116" t="s">
        <v>31</v>
      </c>
      <c r="AY2028" s="116" t="s">
        <v>74</v>
      </c>
      <c r="AZ2028" s="324" t="s">
        <v>172</v>
      </c>
    </row>
    <row r="2029" spans="2:66" s="115" customFormat="1" ht="22.6" customHeight="1" x14ac:dyDescent="0.35">
      <c r="B2029" s="303"/>
      <c r="C2029" s="304"/>
      <c r="D2029" s="304"/>
      <c r="E2029" s="305" t="s">
        <v>5</v>
      </c>
      <c r="F2029" s="313" t="s">
        <v>307</v>
      </c>
      <c r="G2029" s="314"/>
      <c r="H2029" s="314"/>
      <c r="I2029" s="314"/>
      <c r="J2029" s="304"/>
      <c r="K2029" s="308" t="s">
        <v>5</v>
      </c>
      <c r="L2029" s="304"/>
      <c r="M2029" s="304"/>
      <c r="N2029" s="304"/>
      <c r="O2029" s="304"/>
      <c r="P2029" s="304"/>
      <c r="Q2029" s="304"/>
      <c r="S2029" s="309"/>
      <c r="U2029" s="310"/>
      <c r="V2029" s="304"/>
      <c r="W2029" s="304"/>
      <c r="X2029" s="304"/>
      <c r="Y2029" s="304"/>
      <c r="Z2029" s="304"/>
      <c r="AA2029" s="304"/>
      <c r="AB2029" s="311"/>
      <c r="AU2029" s="312" t="s">
        <v>180</v>
      </c>
      <c r="AV2029" s="312" t="s">
        <v>86</v>
      </c>
      <c r="AW2029" s="115" t="s">
        <v>81</v>
      </c>
      <c r="AX2029" s="115" t="s">
        <v>31</v>
      </c>
      <c r="AY2029" s="115" t="s">
        <v>74</v>
      </c>
      <c r="AZ2029" s="312" t="s">
        <v>172</v>
      </c>
    </row>
    <row r="2030" spans="2:66" s="116" customFormat="1" ht="22.6" customHeight="1" x14ac:dyDescent="0.35">
      <c r="B2030" s="315"/>
      <c r="C2030" s="316"/>
      <c r="D2030" s="316"/>
      <c r="E2030" s="317" t="s">
        <v>5</v>
      </c>
      <c r="F2030" s="318" t="s">
        <v>1983</v>
      </c>
      <c r="G2030" s="319"/>
      <c r="H2030" s="319"/>
      <c r="I2030" s="319"/>
      <c r="J2030" s="316"/>
      <c r="K2030" s="320">
        <v>23.3</v>
      </c>
      <c r="L2030" s="316"/>
      <c r="M2030" s="316"/>
      <c r="N2030" s="316"/>
      <c r="O2030" s="316"/>
      <c r="P2030" s="316"/>
      <c r="Q2030" s="316"/>
      <c r="S2030" s="321"/>
      <c r="U2030" s="322"/>
      <c r="V2030" s="316"/>
      <c r="W2030" s="316"/>
      <c r="X2030" s="316"/>
      <c r="Y2030" s="316"/>
      <c r="Z2030" s="316"/>
      <c r="AA2030" s="316"/>
      <c r="AB2030" s="323"/>
      <c r="AU2030" s="324" t="s">
        <v>180</v>
      </c>
      <c r="AV2030" s="324" t="s">
        <v>86</v>
      </c>
      <c r="AW2030" s="116" t="s">
        <v>86</v>
      </c>
      <c r="AX2030" s="116" t="s">
        <v>31</v>
      </c>
      <c r="AY2030" s="116" t="s">
        <v>74</v>
      </c>
      <c r="AZ2030" s="324" t="s">
        <v>172</v>
      </c>
    </row>
    <row r="2031" spans="2:66" s="116" customFormat="1" ht="22.6" customHeight="1" x14ac:dyDescent="0.35">
      <c r="B2031" s="315"/>
      <c r="C2031" s="316"/>
      <c r="D2031" s="316"/>
      <c r="E2031" s="317" t="s">
        <v>5</v>
      </c>
      <c r="F2031" s="318" t="s">
        <v>1984</v>
      </c>
      <c r="G2031" s="319"/>
      <c r="H2031" s="319"/>
      <c r="I2031" s="319"/>
      <c r="J2031" s="316"/>
      <c r="K2031" s="320">
        <v>37.799999999999997</v>
      </c>
      <c r="L2031" s="316"/>
      <c r="M2031" s="316"/>
      <c r="N2031" s="316"/>
      <c r="O2031" s="316"/>
      <c r="P2031" s="316"/>
      <c r="Q2031" s="316"/>
      <c r="S2031" s="321"/>
      <c r="U2031" s="322"/>
      <c r="V2031" s="316"/>
      <c r="W2031" s="316"/>
      <c r="X2031" s="316"/>
      <c r="Y2031" s="316"/>
      <c r="Z2031" s="316"/>
      <c r="AA2031" s="316"/>
      <c r="AB2031" s="323"/>
      <c r="AU2031" s="324" t="s">
        <v>180</v>
      </c>
      <c r="AV2031" s="324" t="s">
        <v>86</v>
      </c>
      <c r="AW2031" s="116" t="s">
        <v>86</v>
      </c>
      <c r="AX2031" s="116" t="s">
        <v>31</v>
      </c>
      <c r="AY2031" s="116" t="s">
        <v>74</v>
      </c>
      <c r="AZ2031" s="324" t="s">
        <v>172</v>
      </c>
    </row>
    <row r="2032" spans="2:66" s="117" customFormat="1" ht="22.6" customHeight="1" x14ac:dyDescent="0.35">
      <c r="B2032" s="325"/>
      <c r="C2032" s="326"/>
      <c r="D2032" s="326"/>
      <c r="E2032" s="327" t="s">
        <v>5</v>
      </c>
      <c r="F2032" s="328" t="s">
        <v>189</v>
      </c>
      <c r="G2032" s="329"/>
      <c r="H2032" s="329"/>
      <c r="I2032" s="329"/>
      <c r="J2032" s="326"/>
      <c r="K2032" s="330">
        <v>144.9</v>
      </c>
      <c r="L2032" s="326"/>
      <c r="M2032" s="326"/>
      <c r="N2032" s="326"/>
      <c r="O2032" s="326"/>
      <c r="P2032" s="326"/>
      <c r="Q2032" s="326"/>
      <c r="S2032" s="331"/>
      <c r="U2032" s="332"/>
      <c r="V2032" s="326"/>
      <c r="W2032" s="326"/>
      <c r="X2032" s="326"/>
      <c r="Y2032" s="326"/>
      <c r="Z2032" s="326"/>
      <c r="AA2032" s="326"/>
      <c r="AB2032" s="333"/>
      <c r="AU2032" s="334" t="s">
        <v>180</v>
      </c>
      <c r="AV2032" s="334" t="s">
        <v>86</v>
      </c>
      <c r="AW2032" s="117" t="s">
        <v>177</v>
      </c>
      <c r="AX2032" s="117" t="s">
        <v>31</v>
      </c>
      <c r="AY2032" s="117" t="s">
        <v>81</v>
      </c>
      <c r="AZ2032" s="334" t="s">
        <v>172</v>
      </c>
    </row>
    <row r="2033" spans="2:66" s="112" customFormat="1" ht="31.6" customHeight="1" x14ac:dyDescent="0.35">
      <c r="B2033" s="187"/>
      <c r="C2033" s="337" t="s">
        <v>1985</v>
      </c>
      <c r="D2033" s="337" t="s">
        <v>238</v>
      </c>
      <c r="E2033" s="338" t="s">
        <v>1986</v>
      </c>
      <c r="F2033" s="339" t="s">
        <v>1987</v>
      </c>
      <c r="G2033" s="339"/>
      <c r="H2033" s="339"/>
      <c r="I2033" s="339"/>
      <c r="J2033" s="340" t="s">
        <v>176</v>
      </c>
      <c r="K2033" s="341">
        <v>78.209999999999994</v>
      </c>
      <c r="L2033" s="342"/>
      <c r="M2033" s="342"/>
      <c r="N2033" s="343">
        <f>ROUND(L2033*K2033,2)</f>
        <v>0</v>
      </c>
      <c r="O2033" s="294"/>
      <c r="P2033" s="294"/>
      <c r="Q2033" s="294"/>
      <c r="R2033" s="118" t="s">
        <v>5</v>
      </c>
      <c r="S2033" s="192"/>
      <c r="U2033" s="295" t="s">
        <v>5</v>
      </c>
      <c r="V2033" s="300" t="s">
        <v>39</v>
      </c>
      <c r="W2033" s="301">
        <v>0</v>
      </c>
      <c r="X2033" s="301">
        <f>W2033*K2033</f>
        <v>0</v>
      </c>
      <c r="Y2033" s="301">
        <v>3.3E-3</v>
      </c>
      <c r="Z2033" s="301">
        <f>Y2033*K2033</f>
        <v>0.25809299999999996</v>
      </c>
      <c r="AA2033" s="301">
        <v>0</v>
      </c>
      <c r="AB2033" s="302">
        <f>AA2033*K2033</f>
        <v>0</v>
      </c>
      <c r="AS2033" s="172" t="s">
        <v>375</v>
      </c>
      <c r="AU2033" s="172" t="s">
        <v>238</v>
      </c>
      <c r="AV2033" s="172" t="s">
        <v>86</v>
      </c>
      <c r="AZ2033" s="172" t="s">
        <v>172</v>
      </c>
      <c r="BF2033" s="299">
        <f>IF(V2033="základní",N2033,0)</f>
        <v>0</v>
      </c>
      <c r="BG2033" s="299">
        <f>IF(V2033="snížená",N2033,0)</f>
        <v>0</v>
      </c>
      <c r="BH2033" s="299">
        <f>IF(V2033="zákl. přenesená",N2033,0)</f>
        <v>0</v>
      </c>
      <c r="BI2033" s="299">
        <f>IF(V2033="sníž. přenesená",N2033,0)</f>
        <v>0</v>
      </c>
      <c r="BJ2033" s="299">
        <f>IF(V2033="nulová",N2033,0)</f>
        <v>0</v>
      </c>
      <c r="BK2033" s="172" t="s">
        <v>81</v>
      </c>
      <c r="BL2033" s="299">
        <f>ROUND(L2033*K2033,2)</f>
        <v>0</v>
      </c>
      <c r="BM2033" s="172" t="s">
        <v>273</v>
      </c>
      <c r="BN2033" s="172" t="s">
        <v>1988</v>
      </c>
    </row>
    <row r="2034" spans="2:66" s="115" customFormat="1" ht="22.6" customHeight="1" x14ac:dyDescent="0.35">
      <c r="B2034" s="303"/>
      <c r="C2034" s="304"/>
      <c r="D2034" s="304"/>
      <c r="E2034" s="305" t="s">
        <v>5</v>
      </c>
      <c r="F2034" s="306" t="s">
        <v>235</v>
      </c>
      <c r="G2034" s="307"/>
      <c r="H2034" s="307"/>
      <c r="I2034" s="307"/>
      <c r="J2034" s="304"/>
      <c r="K2034" s="308" t="s">
        <v>5</v>
      </c>
      <c r="L2034" s="304"/>
      <c r="M2034" s="304"/>
      <c r="N2034" s="304"/>
      <c r="O2034" s="304"/>
      <c r="P2034" s="304"/>
      <c r="Q2034" s="304"/>
      <c r="S2034" s="309"/>
      <c r="U2034" s="310"/>
      <c r="V2034" s="304"/>
      <c r="W2034" s="304"/>
      <c r="X2034" s="304"/>
      <c r="Y2034" s="304"/>
      <c r="Z2034" s="304"/>
      <c r="AA2034" s="304"/>
      <c r="AB2034" s="311"/>
      <c r="AU2034" s="312" t="s">
        <v>180</v>
      </c>
      <c r="AV2034" s="312" t="s">
        <v>86</v>
      </c>
      <c r="AW2034" s="115" t="s">
        <v>81</v>
      </c>
      <c r="AX2034" s="115" t="s">
        <v>31</v>
      </c>
      <c r="AY2034" s="115" t="s">
        <v>74</v>
      </c>
      <c r="AZ2034" s="312" t="s">
        <v>172</v>
      </c>
    </row>
    <row r="2035" spans="2:66" s="116" customFormat="1" ht="22.6" customHeight="1" x14ac:dyDescent="0.35">
      <c r="B2035" s="315"/>
      <c r="C2035" s="316"/>
      <c r="D2035" s="316"/>
      <c r="E2035" s="317" t="s">
        <v>5</v>
      </c>
      <c r="F2035" s="318" t="s">
        <v>1982</v>
      </c>
      <c r="G2035" s="319"/>
      <c r="H2035" s="319"/>
      <c r="I2035" s="319"/>
      <c r="J2035" s="316"/>
      <c r="K2035" s="320">
        <v>10</v>
      </c>
      <c r="L2035" s="316"/>
      <c r="M2035" s="316"/>
      <c r="N2035" s="316"/>
      <c r="O2035" s="316"/>
      <c r="P2035" s="316"/>
      <c r="Q2035" s="316"/>
      <c r="S2035" s="321"/>
      <c r="U2035" s="322"/>
      <c r="V2035" s="316"/>
      <c r="W2035" s="316"/>
      <c r="X2035" s="316"/>
      <c r="Y2035" s="316"/>
      <c r="Z2035" s="316"/>
      <c r="AA2035" s="316"/>
      <c r="AB2035" s="323"/>
      <c r="AU2035" s="324" t="s">
        <v>180</v>
      </c>
      <c r="AV2035" s="324" t="s">
        <v>86</v>
      </c>
      <c r="AW2035" s="116" t="s">
        <v>86</v>
      </c>
      <c r="AX2035" s="116" t="s">
        <v>31</v>
      </c>
      <c r="AY2035" s="116" t="s">
        <v>74</v>
      </c>
      <c r="AZ2035" s="324" t="s">
        <v>172</v>
      </c>
    </row>
    <row r="2036" spans="2:66" s="115" customFormat="1" ht="22.6" customHeight="1" x14ac:dyDescent="0.35">
      <c r="B2036" s="303"/>
      <c r="C2036" s="304"/>
      <c r="D2036" s="304"/>
      <c r="E2036" s="305" t="s">
        <v>5</v>
      </c>
      <c r="F2036" s="313" t="s">
        <v>307</v>
      </c>
      <c r="G2036" s="314"/>
      <c r="H2036" s="314"/>
      <c r="I2036" s="314"/>
      <c r="J2036" s="304"/>
      <c r="K2036" s="308" t="s">
        <v>5</v>
      </c>
      <c r="L2036" s="304"/>
      <c r="M2036" s="304"/>
      <c r="N2036" s="304"/>
      <c r="O2036" s="304"/>
      <c r="P2036" s="304"/>
      <c r="Q2036" s="304"/>
      <c r="S2036" s="309"/>
      <c r="U2036" s="310"/>
      <c r="V2036" s="304"/>
      <c r="W2036" s="304"/>
      <c r="X2036" s="304"/>
      <c r="Y2036" s="304"/>
      <c r="Z2036" s="304"/>
      <c r="AA2036" s="304"/>
      <c r="AB2036" s="311"/>
      <c r="AU2036" s="312" t="s">
        <v>180</v>
      </c>
      <c r="AV2036" s="312" t="s">
        <v>86</v>
      </c>
      <c r="AW2036" s="115" t="s">
        <v>81</v>
      </c>
      <c r="AX2036" s="115" t="s">
        <v>31</v>
      </c>
      <c r="AY2036" s="115" t="s">
        <v>74</v>
      </c>
      <c r="AZ2036" s="312" t="s">
        <v>172</v>
      </c>
    </row>
    <row r="2037" spans="2:66" s="116" customFormat="1" ht="22.6" customHeight="1" x14ac:dyDescent="0.35">
      <c r="B2037" s="315"/>
      <c r="C2037" s="316"/>
      <c r="D2037" s="316"/>
      <c r="E2037" s="317" t="s">
        <v>5</v>
      </c>
      <c r="F2037" s="318" t="s">
        <v>1983</v>
      </c>
      <c r="G2037" s="319"/>
      <c r="H2037" s="319"/>
      <c r="I2037" s="319"/>
      <c r="J2037" s="316"/>
      <c r="K2037" s="320">
        <v>23.3</v>
      </c>
      <c r="L2037" s="316"/>
      <c r="M2037" s="316"/>
      <c r="N2037" s="316"/>
      <c r="O2037" s="316"/>
      <c r="P2037" s="316"/>
      <c r="Q2037" s="316"/>
      <c r="S2037" s="321"/>
      <c r="U2037" s="322"/>
      <c r="V2037" s="316"/>
      <c r="W2037" s="316"/>
      <c r="X2037" s="316"/>
      <c r="Y2037" s="316"/>
      <c r="Z2037" s="316"/>
      <c r="AA2037" s="316"/>
      <c r="AB2037" s="323"/>
      <c r="AU2037" s="324" t="s">
        <v>180</v>
      </c>
      <c r="AV2037" s="324" t="s">
        <v>86</v>
      </c>
      <c r="AW2037" s="116" t="s">
        <v>86</v>
      </c>
      <c r="AX2037" s="116" t="s">
        <v>31</v>
      </c>
      <c r="AY2037" s="116" t="s">
        <v>74</v>
      </c>
      <c r="AZ2037" s="324" t="s">
        <v>172</v>
      </c>
    </row>
    <row r="2038" spans="2:66" s="116" customFormat="1" ht="22.6" customHeight="1" x14ac:dyDescent="0.35">
      <c r="B2038" s="315"/>
      <c r="C2038" s="316"/>
      <c r="D2038" s="316"/>
      <c r="E2038" s="317" t="s">
        <v>5</v>
      </c>
      <c r="F2038" s="318" t="s">
        <v>1984</v>
      </c>
      <c r="G2038" s="319"/>
      <c r="H2038" s="319"/>
      <c r="I2038" s="319"/>
      <c r="J2038" s="316"/>
      <c r="K2038" s="320">
        <v>37.799999999999997</v>
      </c>
      <c r="L2038" s="316"/>
      <c r="M2038" s="316"/>
      <c r="N2038" s="316"/>
      <c r="O2038" s="316"/>
      <c r="P2038" s="316"/>
      <c r="Q2038" s="316"/>
      <c r="S2038" s="321"/>
      <c r="U2038" s="322"/>
      <c r="V2038" s="316"/>
      <c r="W2038" s="316"/>
      <c r="X2038" s="316"/>
      <c r="Y2038" s="316"/>
      <c r="Z2038" s="316"/>
      <c r="AA2038" s="316"/>
      <c r="AB2038" s="323"/>
      <c r="AU2038" s="324" t="s">
        <v>180</v>
      </c>
      <c r="AV2038" s="324" t="s">
        <v>86</v>
      </c>
      <c r="AW2038" s="116" t="s">
        <v>86</v>
      </c>
      <c r="AX2038" s="116" t="s">
        <v>31</v>
      </c>
      <c r="AY2038" s="116" t="s">
        <v>74</v>
      </c>
      <c r="AZ2038" s="324" t="s">
        <v>172</v>
      </c>
    </row>
    <row r="2039" spans="2:66" s="119" customFormat="1" ht="22.6" customHeight="1" x14ac:dyDescent="0.35">
      <c r="B2039" s="344"/>
      <c r="C2039" s="345"/>
      <c r="D2039" s="345"/>
      <c r="E2039" s="346" t="s">
        <v>5</v>
      </c>
      <c r="F2039" s="347" t="s">
        <v>250</v>
      </c>
      <c r="G2039" s="348"/>
      <c r="H2039" s="348"/>
      <c r="I2039" s="348"/>
      <c r="J2039" s="345"/>
      <c r="K2039" s="349">
        <v>71.099999999999994</v>
      </c>
      <c r="L2039" s="345"/>
      <c r="M2039" s="345"/>
      <c r="N2039" s="345"/>
      <c r="O2039" s="345"/>
      <c r="P2039" s="345"/>
      <c r="Q2039" s="345"/>
      <c r="S2039" s="350"/>
      <c r="U2039" s="351"/>
      <c r="V2039" s="345"/>
      <c r="W2039" s="345"/>
      <c r="X2039" s="345"/>
      <c r="Y2039" s="345"/>
      <c r="Z2039" s="345"/>
      <c r="AA2039" s="345"/>
      <c r="AB2039" s="352"/>
      <c r="AU2039" s="353" t="s">
        <v>180</v>
      </c>
      <c r="AV2039" s="353" t="s">
        <v>86</v>
      </c>
      <c r="AW2039" s="119" t="s">
        <v>190</v>
      </c>
      <c r="AX2039" s="119" t="s">
        <v>31</v>
      </c>
      <c r="AY2039" s="119" t="s">
        <v>74</v>
      </c>
      <c r="AZ2039" s="353" t="s">
        <v>172</v>
      </c>
    </row>
    <row r="2040" spans="2:66" s="116" customFormat="1" ht="22.6" customHeight="1" x14ac:dyDescent="0.35">
      <c r="B2040" s="315"/>
      <c r="C2040" s="316"/>
      <c r="D2040" s="316"/>
      <c r="E2040" s="317" t="s">
        <v>5</v>
      </c>
      <c r="F2040" s="318" t="s">
        <v>1989</v>
      </c>
      <c r="G2040" s="319"/>
      <c r="H2040" s="319"/>
      <c r="I2040" s="319"/>
      <c r="J2040" s="316"/>
      <c r="K2040" s="320">
        <v>7.11</v>
      </c>
      <c r="L2040" s="316"/>
      <c r="M2040" s="316"/>
      <c r="N2040" s="316"/>
      <c r="O2040" s="316"/>
      <c r="P2040" s="316"/>
      <c r="Q2040" s="316"/>
      <c r="S2040" s="321"/>
      <c r="U2040" s="322"/>
      <c r="V2040" s="316"/>
      <c r="W2040" s="316"/>
      <c r="X2040" s="316"/>
      <c r="Y2040" s="316"/>
      <c r="Z2040" s="316"/>
      <c r="AA2040" s="316"/>
      <c r="AB2040" s="323"/>
      <c r="AU2040" s="324" t="s">
        <v>180</v>
      </c>
      <c r="AV2040" s="324" t="s">
        <v>86</v>
      </c>
      <c r="AW2040" s="116" t="s">
        <v>86</v>
      </c>
      <c r="AX2040" s="116" t="s">
        <v>31</v>
      </c>
      <c r="AY2040" s="116" t="s">
        <v>74</v>
      </c>
      <c r="AZ2040" s="324" t="s">
        <v>172</v>
      </c>
    </row>
    <row r="2041" spans="2:66" s="117" customFormat="1" ht="22.6" customHeight="1" x14ac:dyDescent="0.35">
      <c r="B2041" s="325"/>
      <c r="C2041" s="326"/>
      <c r="D2041" s="326"/>
      <c r="E2041" s="327" t="s">
        <v>5</v>
      </c>
      <c r="F2041" s="328" t="s">
        <v>189</v>
      </c>
      <c r="G2041" s="329"/>
      <c r="H2041" s="329"/>
      <c r="I2041" s="329"/>
      <c r="J2041" s="326"/>
      <c r="K2041" s="330">
        <v>78.209999999999994</v>
      </c>
      <c r="L2041" s="326"/>
      <c r="M2041" s="326"/>
      <c r="N2041" s="326"/>
      <c r="O2041" s="326"/>
      <c r="P2041" s="326"/>
      <c r="Q2041" s="326"/>
      <c r="S2041" s="331"/>
      <c r="U2041" s="332"/>
      <c r="V2041" s="326"/>
      <c r="W2041" s="326"/>
      <c r="X2041" s="326"/>
      <c r="Y2041" s="326"/>
      <c r="Z2041" s="326"/>
      <c r="AA2041" s="326"/>
      <c r="AB2041" s="333"/>
      <c r="AU2041" s="334" t="s">
        <v>180</v>
      </c>
      <c r="AV2041" s="334" t="s">
        <v>86</v>
      </c>
      <c r="AW2041" s="117" t="s">
        <v>177</v>
      </c>
      <c r="AX2041" s="117" t="s">
        <v>31</v>
      </c>
      <c r="AY2041" s="117" t="s">
        <v>81</v>
      </c>
      <c r="AZ2041" s="334" t="s">
        <v>172</v>
      </c>
    </row>
    <row r="2042" spans="2:66" s="112" customFormat="1" ht="31.6" customHeight="1" x14ac:dyDescent="0.35">
      <c r="B2042" s="187"/>
      <c r="C2042" s="337" t="s">
        <v>1990</v>
      </c>
      <c r="D2042" s="337" t="s">
        <v>238</v>
      </c>
      <c r="E2042" s="338" t="s">
        <v>1991</v>
      </c>
      <c r="F2042" s="339" t="s">
        <v>1992</v>
      </c>
      <c r="G2042" s="339"/>
      <c r="H2042" s="339"/>
      <c r="I2042" s="339"/>
      <c r="J2042" s="340" t="s">
        <v>176</v>
      </c>
      <c r="K2042" s="341">
        <v>81.180000000000007</v>
      </c>
      <c r="L2042" s="342"/>
      <c r="M2042" s="342"/>
      <c r="N2042" s="343">
        <f>ROUND(L2042*K2042,2)</f>
        <v>0</v>
      </c>
      <c r="O2042" s="294"/>
      <c r="P2042" s="294"/>
      <c r="Q2042" s="294"/>
      <c r="R2042" s="118" t="s">
        <v>5</v>
      </c>
      <c r="S2042" s="192"/>
      <c r="U2042" s="295" t="s">
        <v>5</v>
      </c>
      <c r="V2042" s="300" t="s">
        <v>39</v>
      </c>
      <c r="W2042" s="301">
        <v>0</v>
      </c>
      <c r="X2042" s="301">
        <f>W2042*K2042</f>
        <v>0</v>
      </c>
      <c r="Y2042" s="301">
        <v>3.3E-3</v>
      </c>
      <c r="Z2042" s="301">
        <f>Y2042*K2042</f>
        <v>0.26789400000000002</v>
      </c>
      <c r="AA2042" s="301">
        <v>0</v>
      </c>
      <c r="AB2042" s="302">
        <f>AA2042*K2042</f>
        <v>0</v>
      </c>
      <c r="AS2042" s="172" t="s">
        <v>375</v>
      </c>
      <c r="AU2042" s="172" t="s">
        <v>238</v>
      </c>
      <c r="AV2042" s="172" t="s">
        <v>86</v>
      </c>
      <c r="AZ2042" s="172" t="s">
        <v>172</v>
      </c>
      <c r="BF2042" s="299">
        <f>IF(V2042="základní",N2042,0)</f>
        <v>0</v>
      </c>
      <c r="BG2042" s="299">
        <f>IF(V2042="snížená",N2042,0)</f>
        <v>0</v>
      </c>
      <c r="BH2042" s="299">
        <f>IF(V2042="zákl. přenesená",N2042,0)</f>
        <v>0</v>
      </c>
      <c r="BI2042" s="299">
        <f>IF(V2042="sníž. přenesená",N2042,0)</f>
        <v>0</v>
      </c>
      <c r="BJ2042" s="299">
        <f>IF(V2042="nulová",N2042,0)</f>
        <v>0</v>
      </c>
      <c r="BK2042" s="172" t="s">
        <v>81</v>
      </c>
      <c r="BL2042" s="299">
        <f>ROUND(L2042*K2042,2)</f>
        <v>0</v>
      </c>
      <c r="BM2042" s="172" t="s">
        <v>273</v>
      </c>
      <c r="BN2042" s="172" t="s">
        <v>1993</v>
      </c>
    </row>
    <row r="2043" spans="2:66" s="115" customFormat="1" ht="22.6" customHeight="1" x14ac:dyDescent="0.35">
      <c r="B2043" s="303"/>
      <c r="C2043" s="304"/>
      <c r="D2043" s="304"/>
      <c r="E2043" s="305" t="s">
        <v>5</v>
      </c>
      <c r="F2043" s="306" t="s">
        <v>235</v>
      </c>
      <c r="G2043" s="307"/>
      <c r="H2043" s="307"/>
      <c r="I2043" s="307"/>
      <c r="J2043" s="304"/>
      <c r="K2043" s="308" t="s">
        <v>5</v>
      </c>
      <c r="L2043" s="304"/>
      <c r="M2043" s="304"/>
      <c r="N2043" s="304"/>
      <c r="O2043" s="304"/>
      <c r="P2043" s="304"/>
      <c r="Q2043" s="304"/>
      <c r="S2043" s="309"/>
      <c r="U2043" s="310"/>
      <c r="V2043" s="304"/>
      <c r="W2043" s="304"/>
      <c r="X2043" s="304"/>
      <c r="Y2043" s="304"/>
      <c r="Z2043" s="304"/>
      <c r="AA2043" s="304"/>
      <c r="AB2043" s="311"/>
      <c r="AU2043" s="312" t="s">
        <v>180</v>
      </c>
      <c r="AV2043" s="312" t="s">
        <v>86</v>
      </c>
      <c r="AW2043" s="115" t="s">
        <v>81</v>
      </c>
      <c r="AX2043" s="115" t="s">
        <v>31</v>
      </c>
      <c r="AY2043" s="115" t="s">
        <v>74</v>
      </c>
      <c r="AZ2043" s="312" t="s">
        <v>172</v>
      </c>
    </row>
    <row r="2044" spans="2:66" s="116" customFormat="1" ht="22.6" customHeight="1" x14ac:dyDescent="0.35">
      <c r="B2044" s="315"/>
      <c r="C2044" s="316"/>
      <c r="D2044" s="316"/>
      <c r="E2044" s="317" t="s">
        <v>5</v>
      </c>
      <c r="F2044" s="318" t="s">
        <v>1981</v>
      </c>
      <c r="G2044" s="319"/>
      <c r="H2044" s="319"/>
      <c r="I2044" s="319"/>
      <c r="J2044" s="316"/>
      <c r="K2044" s="320">
        <v>73.8</v>
      </c>
      <c r="L2044" s="316"/>
      <c r="M2044" s="316"/>
      <c r="N2044" s="316"/>
      <c r="O2044" s="316"/>
      <c r="P2044" s="316"/>
      <c r="Q2044" s="316"/>
      <c r="S2044" s="321"/>
      <c r="U2044" s="322"/>
      <c r="V2044" s="316"/>
      <c r="W2044" s="316"/>
      <c r="X2044" s="316"/>
      <c r="Y2044" s="316"/>
      <c r="Z2044" s="316"/>
      <c r="AA2044" s="316"/>
      <c r="AB2044" s="323"/>
      <c r="AU2044" s="324" t="s">
        <v>180</v>
      </c>
      <c r="AV2044" s="324" t="s">
        <v>86</v>
      </c>
      <c r="AW2044" s="116" t="s">
        <v>86</v>
      </c>
      <c r="AX2044" s="116" t="s">
        <v>31</v>
      </c>
      <c r="AY2044" s="116" t="s">
        <v>74</v>
      </c>
      <c r="AZ2044" s="324" t="s">
        <v>172</v>
      </c>
    </row>
    <row r="2045" spans="2:66" s="116" customFormat="1" ht="22.6" customHeight="1" x14ac:dyDescent="0.35">
      <c r="B2045" s="315"/>
      <c r="C2045" s="316"/>
      <c r="D2045" s="316"/>
      <c r="E2045" s="317" t="s">
        <v>5</v>
      </c>
      <c r="F2045" s="318" t="s">
        <v>1994</v>
      </c>
      <c r="G2045" s="319"/>
      <c r="H2045" s="319"/>
      <c r="I2045" s="319"/>
      <c r="J2045" s="316"/>
      <c r="K2045" s="320">
        <v>7.38</v>
      </c>
      <c r="L2045" s="316"/>
      <c r="M2045" s="316"/>
      <c r="N2045" s="316"/>
      <c r="O2045" s="316"/>
      <c r="P2045" s="316"/>
      <c r="Q2045" s="316"/>
      <c r="S2045" s="321"/>
      <c r="U2045" s="322"/>
      <c r="V2045" s="316"/>
      <c r="W2045" s="316"/>
      <c r="X2045" s="316"/>
      <c r="Y2045" s="316"/>
      <c r="Z2045" s="316"/>
      <c r="AA2045" s="316"/>
      <c r="AB2045" s="323"/>
      <c r="AU2045" s="324" t="s">
        <v>180</v>
      </c>
      <c r="AV2045" s="324" t="s">
        <v>86</v>
      </c>
      <c r="AW2045" s="116" t="s">
        <v>86</v>
      </c>
      <c r="AX2045" s="116" t="s">
        <v>31</v>
      </c>
      <c r="AY2045" s="116" t="s">
        <v>74</v>
      </c>
      <c r="AZ2045" s="324" t="s">
        <v>172</v>
      </c>
    </row>
    <row r="2046" spans="2:66" s="117" customFormat="1" ht="22.6" customHeight="1" x14ac:dyDescent="0.35">
      <c r="B2046" s="325"/>
      <c r="C2046" s="326"/>
      <c r="D2046" s="326"/>
      <c r="E2046" s="327" t="s">
        <v>5</v>
      </c>
      <c r="F2046" s="328" t="s">
        <v>189</v>
      </c>
      <c r="G2046" s="329"/>
      <c r="H2046" s="329"/>
      <c r="I2046" s="329"/>
      <c r="J2046" s="326"/>
      <c r="K2046" s="330">
        <v>81.180000000000007</v>
      </c>
      <c r="L2046" s="326"/>
      <c r="M2046" s="326"/>
      <c r="N2046" s="326"/>
      <c r="O2046" s="326"/>
      <c r="P2046" s="326"/>
      <c r="Q2046" s="326"/>
      <c r="S2046" s="331"/>
      <c r="U2046" s="332"/>
      <c r="V2046" s="326"/>
      <c r="W2046" s="326"/>
      <c r="X2046" s="326"/>
      <c r="Y2046" s="326"/>
      <c r="Z2046" s="326"/>
      <c r="AA2046" s="326"/>
      <c r="AB2046" s="333"/>
      <c r="AU2046" s="334" t="s">
        <v>180</v>
      </c>
      <c r="AV2046" s="334" t="s">
        <v>86</v>
      </c>
      <c r="AW2046" s="117" t="s">
        <v>177</v>
      </c>
      <c r="AX2046" s="117" t="s">
        <v>31</v>
      </c>
      <c r="AY2046" s="117" t="s">
        <v>81</v>
      </c>
      <c r="AZ2046" s="334" t="s">
        <v>172</v>
      </c>
    </row>
    <row r="2047" spans="2:66" s="112" customFormat="1" ht="22.6" customHeight="1" x14ac:dyDescent="0.35">
      <c r="B2047" s="187"/>
      <c r="C2047" s="288" t="s">
        <v>1995</v>
      </c>
      <c r="D2047" s="288" t="s">
        <v>173</v>
      </c>
      <c r="E2047" s="289" t="s">
        <v>1996</v>
      </c>
      <c r="F2047" s="290" t="s">
        <v>1997</v>
      </c>
      <c r="G2047" s="290"/>
      <c r="H2047" s="290"/>
      <c r="I2047" s="290"/>
      <c r="J2047" s="291" t="s">
        <v>193</v>
      </c>
      <c r="K2047" s="292">
        <v>90.95</v>
      </c>
      <c r="L2047" s="293"/>
      <c r="M2047" s="293"/>
      <c r="N2047" s="294">
        <f>ROUND(L2047*K2047,2)</f>
        <v>0</v>
      </c>
      <c r="O2047" s="294"/>
      <c r="P2047" s="294"/>
      <c r="Q2047" s="294"/>
      <c r="R2047" s="114" t="s">
        <v>2286</v>
      </c>
      <c r="S2047" s="192"/>
      <c r="U2047" s="295" t="s">
        <v>5</v>
      </c>
      <c r="V2047" s="300" t="s">
        <v>39</v>
      </c>
      <c r="W2047" s="301">
        <v>0.25</v>
      </c>
      <c r="X2047" s="301">
        <f>W2047*K2047</f>
        <v>22.737500000000001</v>
      </c>
      <c r="Y2047" s="301">
        <v>2.0000000000000002E-5</v>
      </c>
      <c r="Z2047" s="301">
        <f>Y2047*K2047</f>
        <v>1.8190000000000003E-3</v>
      </c>
      <c r="AA2047" s="301">
        <v>0</v>
      </c>
      <c r="AB2047" s="302">
        <f>AA2047*K2047</f>
        <v>0</v>
      </c>
      <c r="AS2047" s="172" t="s">
        <v>273</v>
      </c>
      <c r="AU2047" s="172" t="s">
        <v>173</v>
      </c>
      <c r="AV2047" s="172" t="s">
        <v>86</v>
      </c>
      <c r="AZ2047" s="172" t="s">
        <v>172</v>
      </c>
      <c r="BF2047" s="299">
        <f>IF(V2047="základní",N2047,0)</f>
        <v>0</v>
      </c>
      <c r="BG2047" s="299">
        <f>IF(V2047="snížená",N2047,0)</f>
        <v>0</v>
      </c>
      <c r="BH2047" s="299">
        <f>IF(V2047="zákl. přenesená",N2047,0)</f>
        <v>0</v>
      </c>
      <c r="BI2047" s="299">
        <f>IF(V2047="sníž. přenesená",N2047,0)</f>
        <v>0</v>
      </c>
      <c r="BJ2047" s="299">
        <f>IF(V2047="nulová",N2047,0)</f>
        <v>0</v>
      </c>
      <c r="BK2047" s="172" t="s">
        <v>81</v>
      </c>
      <c r="BL2047" s="299">
        <f>ROUND(L2047*K2047,2)</f>
        <v>0</v>
      </c>
      <c r="BM2047" s="172" t="s">
        <v>273</v>
      </c>
      <c r="BN2047" s="172" t="s">
        <v>1998</v>
      </c>
    </row>
    <row r="2048" spans="2:66" s="116" customFormat="1" ht="22.6" customHeight="1" x14ac:dyDescent="0.35">
      <c r="B2048" s="315"/>
      <c r="C2048" s="316"/>
      <c r="D2048" s="316"/>
      <c r="E2048" s="317" t="s">
        <v>5</v>
      </c>
      <c r="F2048" s="335" t="s">
        <v>1999</v>
      </c>
      <c r="G2048" s="336"/>
      <c r="H2048" s="336"/>
      <c r="I2048" s="336"/>
      <c r="J2048" s="316"/>
      <c r="K2048" s="320">
        <v>38.74</v>
      </c>
      <c r="L2048" s="316"/>
      <c r="M2048" s="316"/>
      <c r="N2048" s="316"/>
      <c r="O2048" s="316"/>
      <c r="P2048" s="316"/>
      <c r="Q2048" s="316"/>
      <c r="S2048" s="321"/>
      <c r="U2048" s="322"/>
      <c r="V2048" s="316"/>
      <c r="W2048" s="316"/>
      <c r="X2048" s="316"/>
      <c r="Y2048" s="316"/>
      <c r="Z2048" s="316"/>
      <c r="AA2048" s="316"/>
      <c r="AB2048" s="323"/>
      <c r="AU2048" s="324" t="s">
        <v>180</v>
      </c>
      <c r="AV2048" s="324" t="s">
        <v>86</v>
      </c>
      <c r="AW2048" s="116" t="s">
        <v>86</v>
      </c>
      <c r="AX2048" s="116" t="s">
        <v>31</v>
      </c>
      <c r="AY2048" s="116" t="s">
        <v>74</v>
      </c>
      <c r="AZ2048" s="324" t="s">
        <v>172</v>
      </c>
    </row>
    <row r="2049" spans="2:66" s="116" customFormat="1" ht="22.6" customHeight="1" x14ac:dyDescent="0.35">
      <c r="B2049" s="315"/>
      <c r="C2049" s="316"/>
      <c r="D2049" s="316"/>
      <c r="E2049" s="317" t="s">
        <v>5</v>
      </c>
      <c r="F2049" s="318" t="s">
        <v>2000</v>
      </c>
      <c r="G2049" s="319"/>
      <c r="H2049" s="319"/>
      <c r="I2049" s="319"/>
      <c r="J2049" s="316"/>
      <c r="K2049" s="320">
        <v>-2.48</v>
      </c>
      <c r="L2049" s="316"/>
      <c r="M2049" s="316"/>
      <c r="N2049" s="316"/>
      <c r="O2049" s="316"/>
      <c r="P2049" s="316"/>
      <c r="Q2049" s="316"/>
      <c r="S2049" s="321"/>
      <c r="U2049" s="322"/>
      <c r="V2049" s="316"/>
      <c r="W2049" s="316"/>
      <c r="X2049" s="316"/>
      <c r="Y2049" s="316"/>
      <c r="Z2049" s="316"/>
      <c r="AA2049" s="316"/>
      <c r="AB2049" s="323"/>
      <c r="AU2049" s="324" t="s">
        <v>180</v>
      </c>
      <c r="AV2049" s="324" t="s">
        <v>86</v>
      </c>
      <c r="AW2049" s="116" t="s">
        <v>86</v>
      </c>
      <c r="AX2049" s="116" t="s">
        <v>31</v>
      </c>
      <c r="AY2049" s="116" t="s">
        <v>74</v>
      </c>
      <c r="AZ2049" s="324" t="s">
        <v>172</v>
      </c>
    </row>
    <row r="2050" spans="2:66" s="116" customFormat="1" ht="22.6" customHeight="1" x14ac:dyDescent="0.35">
      <c r="B2050" s="315"/>
      <c r="C2050" s="316"/>
      <c r="D2050" s="316"/>
      <c r="E2050" s="317" t="s">
        <v>5</v>
      </c>
      <c r="F2050" s="318" t="s">
        <v>2001</v>
      </c>
      <c r="G2050" s="319"/>
      <c r="H2050" s="319"/>
      <c r="I2050" s="319"/>
      <c r="J2050" s="316"/>
      <c r="K2050" s="320">
        <v>12.65</v>
      </c>
      <c r="L2050" s="316"/>
      <c r="M2050" s="316"/>
      <c r="N2050" s="316"/>
      <c r="O2050" s="316"/>
      <c r="P2050" s="316"/>
      <c r="Q2050" s="316"/>
      <c r="S2050" s="321"/>
      <c r="U2050" s="322"/>
      <c r="V2050" s="316"/>
      <c r="W2050" s="316"/>
      <c r="X2050" s="316"/>
      <c r="Y2050" s="316"/>
      <c r="Z2050" s="316"/>
      <c r="AA2050" s="316"/>
      <c r="AB2050" s="323"/>
      <c r="AU2050" s="324" t="s">
        <v>180</v>
      </c>
      <c r="AV2050" s="324" t="s">
        <v>86</v>
      </c>
      <c r="AW2050" s="116" t="s">
        <v>86</v>
      </c>
      <c r="AX2050" s="116" t="s">
        <v>31</v>
      </c>
      <c r="AY2050" s="116" t="s">
        <v>74</v>
      </c>
      <c r="AZ2050" s="324" t="s">
        <v>172</v>
      </c>
    </row>
    <row r="2051" spans="2:66" s="116" customFormat="1" ht="22.6" customHeight="1" x14ac:dyDescent="0.35">
      <c r="B2051" s="315"/>
      <c r="C2051" s="316"/>
      <c r="D2051" s="316"/>
      <c r="E2051" s="317" t="s">
        <v>5</v>
      </c>
      <c r="F2051" s="318" t="s">
        <v>2002</v>
      </c>
      <c r="G2051" s="319"/>
      <c r="H2051" s="319"/>
      <c r="I2051" s="319"/>
      <c r="J2051" s="316"/>
      <c r="K2051" s="320">
        <v>-0.8</v>
      </c>
      <c r="L2051" s="316"/>
      <c r="M2051" s="316"/>
      <c r="N2051" s="316"/>
      <c r="O2051" s="316"/>
      <c r="P2051" s="316"/>
      <c r="Q2051" s="316"/>
      <c r="S2051" s="321"/>
      <c r="U2051" s="322"/>
      <c r="V2051" s="316"/>
      <c r="W2051" s="316"/>
      <c r="X2051" s="316"/>
      <c r="Y2051" s="316"/>
      <c r="Z2051" s="316"/>
      <c r="AA2051" s="316"/>
      <c r="AB2051" s="323"/>
      <c r="AU2051" s="324" t="s">
        <v>180</v>
      </c>
      <c r="AV2051" s="324" t="s">
        <v>86</v>
      </c>
      <c r="AW2051" s="116" t="s">
        <v>86</v>
      </c>
      <c r="AX2051" s="116" t="s">
        <v>31</v>
      </c>
      <c r="AY2051" s="116" t="s">
        <v>74</v>
      </c>
      <c r="AZ2051" s="324" t="s">
        <v>172</v>
      </c>
    </row>
    <row r="2052" spans="2:66" s="116" customFormat="1" ht="22.6" customHeight="1" x14ac:dyDescent="0.35">
      <c r="B2052" s="315"/>
      <c r="C2052" s="316"/>
      <c r="D2052" s="316"/>
      <c r="E2052" s="317" t="s">
        <v>5</v>
      </c>
      <c r="F2052" s="318" t="s">
        <v>2003</v>
      </c>
      <c r="G2052" s="319"/>
      <c r="H2052" s="319"/>
      <c r="I2052" s="319"/>
      <c r="J2052" s="316"/>
      <c r="K2052" s="320">
        <v>20.02</v>
      </c>
      <c r="L2052" s="316"/>
      <c r="M2052" s="316"/>
      <c r="N2052" s="316"/>
      <c r="O2052" s="316"/>
      <c r="P2052" s="316"/>
      <c r="Q2052" s="316"/>
      <c r="S2052" s="321"/>
      <c r="U2052" s="322"/>
      <c r="V2052" s="316"/>
      <c r="W2052" s="316"/>
      <c r="X2052" s="316"/>
      <c r="Y2052" s="316"/>
      <c r="Z2052" s="316"/>
      <c r="AA2052" s="316"/>
      <c r="AB2052" s="323"/>
      <c r="AU2052" s="324" t="s">
        <v>180</v>
      </c>
      <c r="AV2052" s="324" t="s">
        <v>86</v>
      </c>
      <c r="AW2052" s="116" t="s">
        <v>86</v>
      </c>
      <c r="AX2052" s="116" t="s">
        <v>31</v>
      </c>
      <c r="AY2052" s="116" t="s">
        <v>74</v>
      </c>
      <c r="AZ2052" s="324" t="s">
        <v>172</v>
      </c>
    </row>
    <row r="2053" spans="2:66" s="116" customFormat="1" ht="22.6" customHeight="1" x14ac:dyDescent="0.35">
      <c r="B2053" s="315"/>
      <c r="C2053" s="316"/>
      <c r="D2053" s="316"/>
      <c r="E2053" s="317" t="s">
        <v>5</v>
      </c>
      <c r="F2053" s="318" t="s">
        <v>2004</v>
      </c>
      <c r="G2053" s="319"/>
      <c r="H2053" s="319"/>
      <c r="I2053" s="319"/>
      <c r="J2053" s="316"/>
      <c r="K2053" s="320">
        <v>-0.9</v>
      </c>
      <c r="L2053" s="316"/>
      <c r="M2053" s="316"/>
      <c r="N2053" s="316"/>
      <c r="O2053" s="316"/>
      <c r="P2053" s="316"/>
      <c r="Q2053" s="316"/>
      <c r="S2053" s="321"/>
      <c r="U2053" s="322"/>
      <c r="V2053" s="316"/>
      <c r="W2053" s="316"/>
      <c r="X2053" s="316"/>
      <c r="Y2053" s="316"/>
      <c r="Z2053" s="316"/>
      <c r="AA2053" s="316"/>
      <c r="AB2053" s="323"/>
      <c r="AU2053" s="324" t="s">
        <v>180</v>
      </c>
      <c r="AV2053" s="324" t="s">
        <v>86</v>
      </c>
      <c r="AW2053" s="116" t="s">
        <v>86</v>
      </c>
      <c r="AX2053" s="116" t="s">
        <v>31</v>
      </c>
      <c r="AY2053" s="116" t="s">
        <v>74</v>
      </c>
      <c r="AZ2053" s="324" t="s">
        <v>172</v>
      </c>
    </row>
    <row r="2054" spans="2:66" s="116" customFormat="1" ht="22.6" customHeight="1" x14ac:dyDescent="0.35">
      <c r="B2054" s="315"/>
      <c r="C2054" s="316"/>
      <c r="D2054" s="316"/>
      <c r="E2054" s="317" t="s">
        <v>5</v>
      </c>
      <c r="F2054" s="318" t="s">
        <v>2005</v>
      </c>
      <c r="G2054" s="319"/>
      <c r="H2054" s="319"/>
      <c r="I2054" s="319"/>
      <c r="J2054" s="316"/>
      <c r="K2054" s="320">
        <v>25.52</v>
      </c>
      <c r="L2054" s="316"/>
      <c r="M2054" s="316"/>
      <c r="N2054" s="316"/>
      <c r="O2054" s="316"/>
      <c r="P2054" s="316"/>
      <c r="Q2054" s="316"/>
      <c r="S2054" s="321"/>
      <c r="U2054" s="322"/>
      <c r="V2054" s="316"/>
      <c r="W2054" s="316"/>
      <c r="X2054" s="316"/>
      <c r="Y2054" s="316"/>
      <c r="Z2054" s="316"/>
      <c r="AA2054" s="316"/>
      <c r="AB2054" s="323"/>
      <c r="AU2054" s="324" t="s">
        <v>180</v>
      </c>
      <c r="AV2054" s="324" t="s">
        <v>86</v>
      </c>
      <c r="AW2054" s="116" t="s">
        <v>86</v>
      </c>
      <c r="AX2054" s="116" t="s">
        <v>31</v>
      </c>
      <c r="AY2054" s="116" t="s">
        <v>74</v>
      </c>
      <c r="AZ2054" s="324" t="s">
        <v>172</v>
      </c>
    </row>
    <row r="2055" spans="2:66" s="116" customFormat="1" ht="22.6" customHeight="1" x14ac:dyDescent="0.35">
      <c r="B2055" s="315"/>
      <c r="C2055" s="316"/>
      <c r="D2055" s="316"/>
      <c r="E2055" s="317" t="s">
        <v>5</v>
      </c>
      <c r="F2055" s="318" t="s">
        <v>2006</v>
      </c>
      <c r="G2055" s="319"/>
      <c r="H2055" s="319"/>
      <c r="I2055" s="319"/>
      <c r="J2055" s="316"/>
      <c r="K2055" s="320">
        <v>-1.8</v>
      </c>
      <c r="L2055" s="316"/>
      <c r="M2055" s="316"/>
      <c r="N2055" s="316"/>
      <c r="O2055" s="316"/>
      <c r="P2055" s="316"/>
      <c r="Q2055" s="316"/>
      <c r="S2055" s="321"/>
      <c r="U2055" s="322"/>
      <c r="V2055" s="316"/>
      <c r="W2055" s="316"/>
      <c r="X2055" s="316"/>
      <c r="Y2055" s="316"/>
      <c r="Z2055" s="316"/>
      <c r="AA2055" s="316"/>
      <c r="AB2055" s="323"/>
      <c r="AU2055" s="324" t="s">
        <v>180</v>
      </c>
      <c r="AV2055" s="324" t="s">
        <v>86</v>
      </c>
      <c r="AW2055" s="116" t="s">
        <v>86</v>
      </c>
      <c r="AX2055" s="116" t="s">
        <v>31</v>
      </c>
      <c r="AY2055" s="116" t="s">
        <v>74</v>
      </c>
      <c r="AZ2055" s="324" t="s">
        <v>172</v>
      </c>
    </row>
    <row r="2056" spans="2:66" s="117" customFormat="1" ht="22.6" customHeight="1" x14ac:dyDescent="0.35">
      <c r="B2056" s="325"/>
      <c r="C2056" s="326"/>
      <c r="D2056" s="326"/>
      <c r="E2056" s="327" t="s">
        <v>5</v>
      </c>
      <c r="F2056" s="328" t="s">
        <v>189</v>
      </c>
      <c r="G2056" s="329"/>
      <c r="H2056" s="329"/>
      <c r="I2056" s="329"/>
      <c r="J2056" s="326"/>
      <c r="K2056" s="330">
        <v>90.95</v>
      </c>
      <c r="L2056" s="326"/>
      <c r="M2056" s="326"/>
      <c r="N2056" s="326"/>
      <c r="O2056" s="326"/>
      <c r="P2056" s="326"/>
      <c r="Q2056" s="326"/>
      <c r="S2056" s="331"/>
      <c r="U2056" s="332"/>
      <c r="V2056" s="326"/>
      <c r="W2056" s="326"/>
      <c r="X2056" s="326"/>
      <c r="Y2056" s="326"/>
      <c r="Z2056" s="326"/>
      <c r="AA2056" s="326"/>
      <c r="AB2056" s="333"/>
      <c r="AU2056" s="334" t="s">
        <v>180</v>
      </c>
      <c r="AV2056" s="334" t="s">
        <v>86</v>
      </c>
      <c r="AW2056" s="117" t="s">
        <v>177</v>
      </c>
      <c r="AX2056" s="117" t="s">
        <v>31</v>
      </c>
      <c r="AY2056" s="117" t="s">
        <v>81</v>
      </c>
      <c r="AZ2056" s="334" t="s">
        <v>172</v>
      </c>
    </row>
    <row r="2057" spans="2:66" s="112" customFormat="1" ht="31.6" customHeight="1" x14ac:dyDescent="0.35">
      <c r="B2057" s="187"/>
      <c r="C2057" s="337" t="s">
        <v>2007</v>
      </c>
      <c r="D2057" s="337" t="s">
        <v>238</v>
      </c>
      <c r="E2057" s="338" t="s">
        <v>2008</v>
      </c>
      <c r="F2057" s="339" t="s">
        <v>2009</v>
      </c>
      <c r="G2057" s="339"/>
      <c r="H2057" s="339"/>
      <c r="I2057" s="339"/>
      <c r="J2057" s="340" t="s">
        <v>193</v>
      </c>
      <c r="K2057" s="341">
        <v>95.498000000000005</v>
      </c>
      <c r="L2057" s="342"/>
      <c r="M2057" s="342"/>
      <c r="N2057" s="343">
        <f>ROUND(L2057*K2057,2)</f>
        <v>0</v>
      </c>
      <c r="O2057" s="294"/>
      <c r="P2057" s="294"/>
      <c r="Q2057" s="294"/>
      <c r="R2057" s="118" t="s">
        <v>2286</v>
      </c>
      <c r="S2057" s="192"/>
      <c r="U2057" s="295" t="s">
        <v>5</v>
      </c>
      <c r="V2057" s="300" t="s">
        <v>39</v>
      </c>
      <c r="W2057" s="301">
        <v>0</v>
      </c>
      <c r="X2057" s="301">
        <f>W2057*K2057</f>
        <v>0</v>
      </c>
      <c r="Y2057" s="301">
        <v>2.2000000000000001E-4</v>
      </c>
      <c r="Z2057" s="301">
        <f>Y2057*K2057</f>
        <v>2.100956E-2</v>
      </c>
      <c r="AA2057" s="301">
        <v>0</v>
      </c>
      <c r="AB2057" s="302">
        <f>AA2057*K2057</f>
        <v>0</v>
      </c>
      <c r="AS2057" s="172" t="s">
        <v>375</v>
      </c>
      <c r="AU2057" s="172" t="s">
        <v>238</v>
      </c>
      <c r="AV2057" s="172" t="s">
        <v>86</v>
      </c>
      <c r="AZ2057" s="172" t="s">
        <v>172</v>
      </c>
      <c r="BF2057" s="299">
        <f>IF(V2057="základní",N2057,0)</f>
        <v>0</v>
      </c>
      <c r="BG2057" s="299">
        <f>IF(V2057="snížená",N2057,0)</f>
        <v>0</v>
      </c>
      <c r="BH2057" s="299">
        <f>IF(V2057="zákl. přenesená",N2057,0)</f>
        <v>0</v>
      </c>
      <c r="BI2057" s="299">
        <f>IF(V2057="sníž. přenesená",N2057,0)</f>
        <v>0</v>
      </c>
      <c r="BJ2057" s="299">
        <f>IF(V2057="nulová",N2057,0)</f>
        <v>0</v>
      </c>
      <c r="BK2057" s="172" t="s">
        <v>81</v>
      </c>
      <c r="BL2057" s="299">
        <f>ROUND(L2057*K2057,2)</f>
        <v>0</v>
      </c>
      <c r="BM2057" s="172" t="s">
        <v>273</v>
      </c>
      <c r="BN2057" s="172" t="s">
        <v>2010</v>
      </c>
    </row>
    <row r="2058" spans="2:66" s="116" customFormat="1" ht="22.6" customHeight="1" x14ac:dyDescent="0.35">
      <c r="B2058" s="315"/>
      <c r="C2058" s="316"/>
      <c r="D2058" s="316"/>
      <c r="E2058" s="317" t="s">
        <v>5</v>
      </c>
      <c r="F2058" s="335" t="s">
        <v>2011</v>
      </c>
      <c r="G2058" s="336"/>
      <c r="H2058" s="336"/>
      <c r="I2058" s="336"/>
      <c r="J2058" s="316"/>
      <c r="K2058" s="320">
        <v>95.498000000000005</v>
      </c>
      <c r="L2058" s="316"/>
      <c r="M2058" s="316"/>
      <c r="N2058" s="316"/>
      <c r="O2058" s="316"/>
      <c r="P2058" s="316"/>
      <c r="Q2058" s="316"/>
      <c r="S2058" s="321"/>
      <c r="U2058" s="322"/>
      <c r="V2058" s="316"/>
      <c r="W2058" s="316"/>
      <c r="X2058" s="316"/>
      <c r="Y2058" s="316"/>
      <c r="Z2058" s="316"/>
      <c r="AA2058" s="316"/>
      <c r="AB2058" s="323"/>
      <c r="AU2058" s="324" t="s">
        <v>180</v>
      </c>
      <c r="AV2058" s="324" t="s">
        <v>86</v>
      </c>
      <c r="AW2058" s="116" t="s">
        <v>86</v>
      </c>
      <c r="AX2058" s="116" t="s">
        <v>31</v>
      </c>
      <c r="AY2058" s="116" t="s">
        <v>81</v>
      </c>
      <c r="AZ2058" s="324" t="s">
        <v>172</v>
      </c>
    </row>
    <row r="2059" spans="2:66" s="112" customFormat="1" ht="31.6" customHeight="1" x14ac:dyDescent="0.35">
      <c r="B2059" s="187"/>
      <c r="C2059" s="288" t="s">
        <v>2012</v>
      </c>
      <c r="D2059" s="288" t="s">
        <v>173</v>
      </c>
      <c r="E2059" s="289" t="s">
        <v>2013</v>
      </c>
      <c r="F2059" s="290" t="s">
        <v>1958</v>
      </c>
      <c r="G2059" s="290"/>
      <c r="H2059" s="290"/>
      <c r="I2059" s="290"/>
      <c r="J2059" s="291" t="s">
        <v>176</v>
      </c>
      <c r="K2059" s="292">
        <v>144.9</v>
      </c>
      <c r="L2059" s="293"/>
      <c r="M2059" s="293"/>
      <c r="N2059" s="294">
        <f>ROUND(L2059*K2059,2)</f>
        <v>0</v>
      </c>
      <c r="O2059" s="294"/>
      <c r="P2059" s="294"/>
      <c r="Q2059" s="294"/>
      <c r="R2059" s="114" t="s">
        <v>5</v>
      </c>
      <c r="S2059" s="192"/>
      <c r="U2059" s="295" t="s">
        <v>5</v>
      </c>
      <c r="V2059" s="300" t="s">
        <v>39</v>
      </c>
      <c r="W2059" s="301">
        <v>0.3</v>
      </c>
      <c r="X2059" s="301">
        <f>W2059*K2059</f>
        <v>43.47</v>
      </c>
      <c r="Y2059" s="301">
        <v>7.7000000000000002E-3</v>
      </c>
      <c r="Z2059" s="301">
        <f>Y2059*K2059</f>
        <v>1.1157300000000001</v>
      </c>
      <c r="AA2059" s="301">
        <v>0</v>
      </c>
      <c r="AB2059" s="302">
        <f>AA2059*K2059</f>
        <v>0</v>
      </c>
      <c r="AS2059" s="172" t="s">
        <v>273</v>
      </c>
      <c r="AU2059" s="172" t="s">
        <v>173</v>
      </c>
      <c r="AV2059" s="172" t="s">
        <v>86</v>
      </c>
      <c r="AZ2059" s="172" t="s">
        <v>172</v>
      </c>
      <c r="BF2059" s="299">
        <f>IF(V2059="základní",N2059,0)</f>
        <v>0</v>
      </c>
      <c r="BG2059" s="299">
        <f>IF(V2059="snížená",N2059,0)</f>
        <v>0</v>
      </c>
      <c r="BH2059" s="299">
        <f>IF(V2059="zákl. přenesená",N2059,0)</f>
        <v>0</v>
      </c>
      <c r="BI2059" s="299">
        <f>IF(V2059="sníž. přenesená",N2059,0)</f>
        <v>0</v>
      </c>
      <c r="BJ2059" s="299">
        <f>IF(V2059="nulová",N2059,0)</f>
        <v>0</v>
      </c>
      <c r="BK2059" s="172" t="s">
        <v>81</v>
      </c>
      <c r="BL2059" s="299">
        <f>ROUND(L2059*K2059,2)</f>
        <v>0</v>
      </c>
      <c r="BM2059" s="172" t="s">
        <v>273</v>
      </c>
      <c r="BN2059" s="172" t="s">
        <v>2014</v>
      </c>
    </row>
    <row r="2060" spans="2:66" s="116" customFormat="1" ht="22.6" customHeight="1" x14ac:dyDescent="0.35">
      <c r="B2060" s="315"/>
      <c r="C2060" s="316"/>
      <c r="D2060" s="316"/>
      <c r="E2060" s="317" t="s">
        <v>5</v>
      </c>
      <c r="F2060" s="335" t="s">
        <v>1981</v>
      </c>
      <c r="G2060" s="336"/>
      <c r="H2060" s="336"/>
      <c r="I2060" s="336"/>
      <c r="J2060" s="316"/>
      <c r="K2060" s="320">
        <v>73.8</v>
      </c>
      <c r="L2060" s="316"/>
      <c r="M2060" s="316"/>
      <c r="N2060" s="316"/>
      <c r="O2060" s="316"/>
      <c r="P2060" s="316"/>
      <c r="Q2060" s="316"/>
      <c r="S2060" s="321"/>
      <c r="U2060" s="322"/>
      <c r="V2060" s="316"/>
      <c r="W2060" s="316"/>
      <c r="X2060" s="316"/>
      <c r="Y2060" s="316"/>
      <c r="Z2060" s="316"/>
      <c r="AA2060" s="316"/>
      <c r="AB2060" s="323"/>
      <c r="AU2060" s="324" t="s">
        <v>180</v>
      </c>
      <c r="AV2060" s="324" t="s">
        <v>86</v>
      </c>
      <c r="AW2060" s="116" t="s">
        <v>86</v>
      </c>
      <c r="AX2060" s="116" t="s">
        <v>31</v>
      </c>
      <c r="AY2060" s="116" t="s">
        <v>74</v>
      </c>
      <c r="AZ2060" s="324" t="s">
        <v>172</v>
      </c>
    </row>
    <row r="2061" spans="2:66" s="116" customFormat="1" ht="22.6" customHeight="1" x14ac:dyDescent="0.35">
      <c r="B2061" s="315"/>
      <c r="C2061" s="316"/>
      <c r="D2061" s="316"/>
      <c r="E2061" s="317" t="s">
        <v>5</v>
      </c>
      <c r="F2061" s="318" t="s">
        <v>2015</v>
      </c>
      <c r="G2061" s="319"/>
      <c r="H2061" s="319"/>
      <c r="I2061" s="319"/>
      <c r="J2061" s="316"/>
      <c r="K2061" s="320">
        <v>33.299999999999997</v>
      </c>
      <c r="L2061" s="316"/>
      <c r="M2061" s="316"/>
      <c r="N2061" s="316"/>
      <c r="O2061" s="316"/>
      <c r="P2061" s="316"/>
      <c r="Q2061" s="316"/>
      <c r="S2061" s="321"/>
      <c r="U2061" s="322"/>
      <c r="V2061" s="316"/>
      <c r="W2061" s="316"/>
      <c r="X2061" s="316"/>
      <c r="Y2061" s="316"/>
      <c r="Z2061" s="316"/>
      <c r="AA2061" s="316"/>
      <c r="AB2061" s="323"/>
      <c r="AU2061" s="324" t="s">
        <v>180</v>
      </c>
      <c r="AV2061" s="324" t="s">
        <v>86</v>
      </c>
      <c r="AW2061" s="116" t="s">
        <v>86</v>
      </c>
      <c r="AX2061" s="116" t="s">
        <v>31</v>
      </c>
      <c r="AY2061" s="116" t="s">
        <v>74</v>
      </c>
      <c r="AZ2061" s="324" t="s">
        <v>172</v>
      </c>
    </row>
    <row r="2062" spans="2:66" s="116" customFormat="1" ht="22.6" customHeight="1" x14ac:dyDescent="0.35">
      <c r="B2062" s="315"/>
      <c r="C2062" s="316"/>
      <c r="D2062" s="316"/>
      <c r="E2062" s="317" t="s">
        <v>5</v>
      </c>
      <c r="F2062" s="318" t="s">
        <v>1984</v>
      </c>
      <c r="G2062" s="319"/>
      <c r="H2062" s="319"/>
      <c r="I2062" s="319"/>
      <c r="J2062" s="316"/>
      <c r="K2062" s="320">
        <v>37.799999999999997</v>
      </c>
      <c r="L2062" s="316"/>
      <c r="M2062" s="316"/>
      <c r="N2062" s="316"/>
      <c r="O2062" s="316"/>
      <c r="P2062" s="316"/>
      <c r="Q2062" s="316"/>
      <c r="S2062" s="321"/>
      <c r="U2062" s="322"/>
      <c r="V2062" s="316"/>
      <c r="W2062" s="316"/>
      <c r="X2062" s="316"/>
      <c r="Y2062" s="316"/>
      <c r="Z2062" s="316"/>
      <c r="AA2062" s="316"/>
      <c r="AB2062" s="323"/>
      <c r="AU2062" s="324" t="s">
        <v>180</v>
      </c>
      <c r="AV2062" s="324" t="s">
        <v>86</v>
      </c>
      <c r="AW2062" s="116" t="s">
        <v>86</v>
      </c>
      <c r="AX2062" s="116" t="s">
        <v>31</v>
      </c>
      <c r="AY2062" s="116" t="s">
        <v>74</v>
      </c>
      <c r="AZ2062" s="324" t="s">
        <v>172</v>
      </c>
    </row>
    <row r="2063" spans="2:66" s="117" customFormat="1" ht="22.6" customHeight="1" x14ac:dyDescent="0.35">
      <c r="B2063" s="325"/>
      <c r="C2063" s="326"/>
      <c r="D2063" s="326"/>
      <c r="E2063" s="327" t="s">
        <v>5</v>
      </c>
      <c r="F2063" s="328" t="s">
        <v>189</v>
      </c>
      <c r="G2063" s="329"/>
      <c r="H2063" s="329"/>
      <c r="I2063" s="329"/>
      <c r="J2063" s="326"/>
      <c r="K2063" s="330">
        <v>144.9</v>
      </c>
      <c r="L2063" s="326"/>
      <c r="M2063" s="326"/>
      <c r="N2063" s="326"/>
      <c r="O2063" s="326"/>
      <c r="P2063" s="326"/>
      <c r="Q2063" s="326"/>
      <c r="S2063" s="331"/>
      <c r="U2063" s="332"/>
      <c r="V2063" s="326"/>
      <c r="W2063" s="326"/>
      <c r="X2063" s="326"/>
      <c r="Y2063" s="326"/>
      <c r="Z2063" s="326"/>
      <c r="AA2063" s="326"/>
      <c r="AB2063" s="333"/>
      <c r="AU2063" s="334" t="s">
        <v>180</v>
      </c>
      <c r="AV2063" s="334" t="s">
        <v>86</v>
      </c>
      <c r="AW2063" s="117" t="s">
        <v>177</v>
      </c>
      <c r="AX2063" s="117" t="s">
        <v>31</v>
      </c>
      <c r="AY2063" s="117" t="s">
        <v>81</v>
      </c>
      <c r="AZ2063" s="334" t="s">
        <v>172</v>
      </c>
    </row>
    <row r="2064" spans="2:66" s="112" customFormat="1" ht="31.6" customHeight="1" x14ac:dyDescent="0.35">
      <c r="B2064" s="187"/>
      <c r="C2064" s="288" t="s">
        <v>2016</v>
      </c>
      <c r="D2064" s="288" t="s">
        <v>173</v>
      </c>
      <c r="E2064" s="289" t="s">
        <v>2017</v>
      </c>
      <c r="F2064" s="290" t="s">
        <v>2018</v>
      </c>
      <c r="G2064" s="290"/>
      <c r="H2064" s="290"/>
      <c r="I2064" s="290"/>
      <c r="J2064" s="291" t="s">
        <v>176</v>
      </c>
      <c r="K2064" s="292">
        <v>144.9</v>
      </c>
      <c r="L2064" s="293"/>
      <c r="M2064" s="293"/>
      <c r="N2064" s="294">
        <f>ROUND(L2064*K2064,2)</f>
        <v>0</v>
      </c>
      <c r="O2064" s="294"/>
      <c r="P2064" s="294"/>
      <c r="Q2064" s="294"/>
      <c r="R2064" s="114" t="s">
        <v>2286</v>
      </c>
      <c r="S2064" s="192"/>
      <c r="U2064" s="295" t="s">
        <v>5</v>
      </c>
      <c r="V2064" s="300" t="s">
        <v>39</v>
      </c>
      <c r="W2064" s="301">
        <v>9.8000000000000004E-2</v>
      </c>
      <c r="X2064" s="301">
        <f>W2064*K2064</f>
        <v>14.200200000000001</v>
      </c>
      <c r="Y2064" s="301">
        <v>0</v>
      </c>
      <c r="Z2064" s="301">
        <f>Y2064*K2064</f>
        <v>0</v>
      </c>
      <c r="AA2064" s="301">
        <v>0</v>
      </c>
      <c r="AB2064" s="302">
        <f>AA2064*K2064</f>
        <v>0</v>
      </c>
      <c r="AS2064" s="172" t="s">
        <v>273</v>
      </c>
      <c r="AU2064" s="172" t="s">
        <v>173</v>
      </c>
      <c r="AV2064" s="172" t="s">
        <v>86</v>
      </c>
      <c r="AZ2064" s="172" t="s">
        <v>172</v>
      </c>
      <c r="BF2064" s="299">
        <f>IF(V2064="základní",N2064,0)</f>
        <v>0</v>
      </c>
      <c r="BG2064" s="299">
        <f>IF(V2064="snížená",N2064,0)</f>
        <v>0</v>
      </c>
      <c r="BH2064" s="299">
        <f>IF(V2064="zákl. přenesená",N2064,0)</f>
        <v>0</v>
      </c>
      <c r="BI2064" s="299">
        <f>IF(V2064="sníž. přenesená",N2064,0)</f>
        <v>0</v>
      </c>
      <c r="BJ2064" s="299">
        <f>IF(V2064="nulová",N2064,0)</f>
        <v>0</v>
      </c>
      <c r="BK2064" s="172" t="s">
        <v>81</v>
      </c>
      <c r="BL2064" s="299">
        <f>ROUND(L2064*K2064,2)</f>
        <v>0</v>
      </c>
      <c r="BM2064" s="172" t="s">
        <v>273</v>
      </c>
      <c r="BN2064" s="172" t="s">
        <v>2019</v>
      </c>
    </row>
    <row r="2065" spans="2:66" s="116" customFormat="1" ht="22.6" customHeight="1" x14ac:dyDescent="0.35">
      <c r="B2065" s="315"/>
      <c r="C2065" s="316"/>
      <c r="D2065" s="316"/>
      <c r="E2065" s="317" t="s">
        <v>5</v>
      </c>
      <c r="F2065" s="335" t="s">
        <v>1981</v>
      </c>
      <c r="G2065" s="336"/>
      <c r="H2065" s="336"/>
      <c r="I2065" s="336"/>
      <c r="J2065" s="316"/>
      <c r="K2065" s="320">
        <v>73.8</v>
      </c>
      <c r="L2065" s="316"/>
      <c r="M2065" s="316"/>
      <c r="N2065" s="316"/>
      <c r="O2065" s="316"/>
      <c r="P2065" s="316"/>
      <c r="Q2065" s="316"/>
      <c r="S2065" s="321"/>
      <c r="U2065" s="322"/>
      <c r="V2065" s="316"/>
      <c r="W2065" s="316"/>
      <c r="X2065" s="316"/>
      <c r="Y2065" s="316"/>
      <c r="Z2065" s="316"/>
      <c r="AA2065" s="316"/>
      <c r="AB2065" s="323"/>
      <c r="AU2065" s="324" t="s">
        <v>180</v>
      </c>
      <c r="AV2065" s="324" t="s">
        <v>86</v>
      </c>
      <c r="AW2065" s="116" t="s">
        <v>86</v>
      </c>
      <c r="AX2065" s="116" t="s">
        <v>31</v>
      </c>
      <c r="AY2065" s="116" t="s">
        <v>74</v>
      </c>
      <c r="AZ2065" s="324" t="s">
        <v>172</v>
      </c>
    </row>
    <row r="2066" spans="2:66" s="116" customFormat="1" ht="22.6" customHeight="1" x14ac:dyDescent="0.35">
      <c r="B2066" s="315"/>
      <c r="C2066" s="316"/>
      <c r="D2066" s="316"/>
      <c r="E2066" s="317" t="s">
        <v>5</v>
      </c>
      <c r="F2066" s="318" t="s">
        <v>2015</v>
      </c>
      <c r="G2066" s="319"/>
      <c r="H2066" s="319"/>
      <c r="I2066" s="319"/>
      <c r="J2066" s="316"/>
      <c r="K2066" s="320">
        <v>33.299999999999997</v>
      </c>
      <c r="L2066" s="316"/>
      <c r="M2066" s="316"/>
      <c r="N2066" s="316"/>
      <c r="O2066" s="316"/>
      <c r="P2066" s="316"/>
      <c r="Q2066" s="316"/>
      <c r="S2066" s="321"/>
      <c r="U2066" s="322"/>
      <c r="V2066" s="316"/>
      <c r="W2066" s="316"/>
      <c r="X2066" s="316"/>
      <c r="Y2066" s="316"/>
      <c r="Z2066" s="316"/>
      <c r="AA2066" s="316"/>
      <c r="AB2066" s="323"/>
      <c r="AU2066" s="324" t="s">
        <v>180</v>
      </c>
      <c r="AV2066" s="324" t="s">
        <v>86</v>
      </c>
      <c r="AW2066" s="116" t="s">
        <v>86</v>
      </c>
      <c r="AX2066" s="116" t="s">
        <v>31</v>
      </c>
      <c r="AY2066" s="116" t="s">
        <v>74</v>
      </c>
      <c r="AZ2066" s="324" t="s">
        <v>172</v>
      </c>
    </row>
    <row r="2067" spans="2:66" s="116" customFormat="1" ht="22.6" customHeight="1" x14ac:dyDescent="0.35">
      <c r="B2067" s="315"/>
      <c r="C2067" s="316"/>
      <c r="D2067" s="316"/>
      <c r="E2067" s="317" t="s">
        <v>5</v>
      </c>
      <c r="F2067" s="318" t="s">
        <v>1984</v>
      </c>
      <c r="G2067" s="319"/>
      <c r="H2067" s="319"/>
      <c r="I2067" s="319"/>
      <c r="J2067" s="316"/>
      <c r="K2067" s="320">
        <v>37.799999999999997</v>
      </c>
      <c r="L2067" s="316"/>
      <c r="M2067" s="316"/>
      <c r="N2067" s="316"/>
      <c r="O2067" s="316"/>
      <c r="P2067" s="316"/>
      <c r="Q2067" s="316"/>
      <c r="S2067" s="321"/>
      <c r="U2067" s="322"/>
      <c r="V2067" s="316"/>
      <c r="W2067" s="316"/>
      <c r="X2067" s="316"/>
      <c r="Y2067" s="316"/>
      <c r="Z2067" s="316"/>
      <c r="AA2067" s="316"/>
      <c r="AB2067" s="323"/>
      <c r="AU2067" s="324" t="s">
        <v>180</v>
      </c>
      <c r="AV2067" s="324" t="s">
        <v>86</v>
      </c>
      <c r="AW2067" s="116" t="s">
        <v>86</v>
      </c>
      <c r="AX2067" s="116" t="s">
        <v>31</v>
      </c>
      <c r="AY2067" s="116" t="s">
        <v>74</v>
      </c>
      <c r="AZ2067" s="324" t="s">
        <v>172</v>
      </c>
    </row>
    <row r="2068" spans="2:66" s="117" customFormat="1" ht="22.6" customHeight="1" x14ac:dyDescent="0.35">
      <c r="B2068" s="325"/>
      <c r="C2068" s="326"/>
      <c r="D2068" s="326"/>
      <c r="E2068" s="327" t="s">
        <v>5</v>
      </c>
      <c r="F2068" s="328" t="s">
        <v>189</v>
      </c>
      <c r="G2068" s="329"/>
      <c r="H2068" s="329"/>
      <c r="I2068" s="329"/>
      <c r="J2068" s="326"/>
      <c r="K2068" s="330">
        <v>144.9</v>
      </c>
      <c r="L2068" s="326"/>
      <c r="M2068" s="326"/>
      <c r="N2068" s="326"/>
      <c r="O2068" s="326"/>
      <c r="P2068" s="326"/>
      <c r="Q2068" s="326"/>
      <c r="S2068" s="331"/>
      <c r="U2068" s="332"/>
      <c r="V2068" s="326"/>
      <c r="W2068" s="326"/>
      <c r="X2068" s="326"/>
      <c r="Y2068" s="326"/>
      <c r="Z2068" s="326"/>
      <c r="AA2068" s="326"/>
      <c r="AB2068" s="333"/>
      <c r="AU2068" s="334" t="s">
        <v>180</v>
      </c>
      <c r="AV2068" s="334" t="s">
        <v>86</v>
      </c>
      <c r="AW2068" s="117" t="s">
        <v>177</v>
      </c>
      <c r="AX2068" s="117" t="s">
        <v>31</v>
      </c>
      <c r="AY2068" s="117" t="s">
        <v>81</v>
      </c>
      <c r="AZ2068" s="334" t="s">
        <v>172</v>
      </c>
    </row>
    <row r="2069" spans="2:66" s="112" customFormat="1" ht="31.6" customHeight="1" x14ac:dyDescent="0.35">
      <c r="B2069" s="187"/>
      <c r="C2069" s="288" t="s">
        <v>2020</v>
      </c>
      <c r="D2069" s="288" t="s">
        <v>173</v>
      </c>
      <c r="E2069" s="289" t="s">
        <v>2021</v>
      </c>
      <c r="F2069" s="290" t="s">
        <v>2022</v>
      </c>
      <c r="G2069" s="290"/>
      <c r="H2069" s="290"/>
      <c r="I2069" s="290"/>
      <c r="J2069" s="291" t="s">
        <v>227</v>
      </c>
      <c r="K2069" s="292">
        <v>1.7090000000000001</v>
      </c>
      <c r="L2069" s="293"/>
      <c r="M2069" s="293"/>
      <c r="N2069" s="294">
        <f>ROUND(L2069*K2069,2)</f>
        <v>0</v>
      </c>
      <c r="O2069" s="294"/>
      <c r="P2069" s="294"/>
      <c r="Q2069" s="294"/>
      <c r="R2069" s="114" t="s">
        <v>2286</v>
      </c>
      <c r="S2069" s="192"/>
      <c r="U2069" s="295" t="s">
        <v>5</v>
      </c>
      <c r="V2069" s="300" t="s">
        <v>39</v>
      </c>
      <c r="W2069" s="301">
        <v>1.091</v>
      </c>
      <c r="X2069" s="301">
        <f>W2069*K2069</f>
        <v>1.864519</v>
      </c>
      <c r="Y2069" s="301">
        <v>0</v>
      </c>
      <c r="Z2069" s="301">
        <f>Y2069*K2069</f>
        <v>0</v>
      </c>
      <c r="AA2069" s="301">
        <v>0</v>
      </c>
      <c r="AB2069" s="302">
        <f>AA2069*K2069</f>
        <v>0</v>
      </c>
      <c r="AS2069" s="172" t="s">
        <v>273</v>
      </c>
      <c r="AU2069" s="172" t="s">
        <v>173</v>
      </c>
      <c r="AV2069" s="172" t="s">
        <v>86</v>
      </c>
      <c r="AZ2069" s="172" t="s">
        <v>172</v>
      </c>
      <c r="BF2069" s="299">
        <f>IF(V2069="základní",N2069,0)</f>
        <v>0</v>
      </c>
      <c r="BG2069" s="299">
        <f>IF(V2069="snížená",N2069,0)</f>
        <v>0</v>
      </c>
      <c r="BH2069" s="299">
        <f>IF(V2069="zákl. přenesená",N2069,0)</f>
        <v>0</v>
      </c>
      <c r="BI2069" s="299">
        <f>IF(V2069="sníž. přenesená",N2069,0)</f>
        <v>0</v>
      </c>
      <c r="BJ2069" s="299">
        <f>IF(V2069="nulová",N2069,0)</f>
        <v>0</v>
      </c>
      <c r="BK2069" s="172" t="s">
        <v>81</v>
      </c>
      <c r="BL2069" s="299">
        <f>ROUND(L2069*K2069,2)</f>
        <v>0</v>
      </c>
      <c r="BM2069" s="172" t="s">
        <v>273</v>
      </c>
      <c r="BN2069" s="172" t="s">
        <v>2023</v>
      </c>
    </row>
    <row r="2070" spans="2:66" s="113" customFormat="1" ht="29.8" customHeight="1" x14ac:dyDescent="0.35">
      <c r="B2070" s="274"/>
      <c r="C2070" s="275"/>
      <c r="D2070" s="285" t="s">
        <v>153</v>
      </c>
      <c r="E2070" s="285"/>
      <c r="F2070" s="285"/>
      <c r="G2070" s="285"/>
      <c r="H2070" s="285"/>
      <c r="I2070" s="285"/>
      <c r="J2070" s="285"/>
      <c r="K2070" s="285"/>
      <c r="L2070" s="285"/>
      <c r="M2070" s="285"/>
      <c r="N2070" s="358">
        <f>BL2070</f>
        <v>0</v>
      </c>
      <c r="O2070" s="359"/>
      <c r="P2070" s="359"/>
      <c r="Q2070" s="359"/>
      <c r="S2070" s="278"/>
      <c r="U2070" s="279"/>
      <c r="V2070" s="275"/>
      <c r="W2070" s="275"/>
      <c r="X2070" s="280">
        <f>SUM(X2071:X2303)</f>
        <v>658.3165620000002</v>
      </c>
      <c r="Y2070" s="275"/>
      <c r="Z2070" s="280">
        <f>SUM(Z2071:Z2303)</f>
        <v>10.06560161</v>
      </c>
      <c r="AA2070" s="275"/>
      <c r="AB2070" s="281">
        <f>SUM(AB2071:AB2303)</f>
        <v>0</v>
      </c>
      <c r="AS2070" s="282" t="s">
        <v>86</v>
      </c>
      <c r="AU2070" s="283" t="s">
        <v>73</v>
      </c>
      <c r="AV2070" s="283" t="s">
        <v>81</v>
      </c>
      <c r="AZ2070" s="282" t="s">
        <v>172</v>
      </c>
      <c r="BL2070" s="284">
        <f>SUM(BL2071:BL2303)</f>
        <v>0</v>
      </c>
    </row>
    <row r="2071" spans="2:66" s="112" customFormat="1" ht="44.2" customHeight="1" x14ac:dyDescent="0.35">
      <c r="B2071" s="187"/>
      <c r="C2071" s="288" t="s">
        <v>2024</v>
      </c>
      <c r="D2071" s="288" t="s">
        <v>173</v>
      </c>
      <c r="E2071" s="289" t="s">
        <v>2025</v>
      </c>
      <c r="F2071" s="290" t="s">
        <v>2026</v>
      </c>
      <c r="G2071" s="290"/>
      <c r="H2071" s="290"/>
      <c r="I2071" s="290"/>
      <c r="J2071" s="291" t="s">
        <v>176</v>
      </c>
      <c r="K2071" s="292">
        <v>535.06200000000001</v>
      </c>
      <c r="L2071" s="293"/>
      <c r="M2071" s="293"/>
      <c r="N2071" s="294">
        <f>ROUND(L2071*K2071,2)</f>
        <v>0</v>
      </c>
      <c r="O2071" s="294"/>
      <c r="P2071" s="294"/>
      <c r="Q2071" s="294"/>
      <c r="R2071" s="114" t="s">
        <v>2286</v>
      </c>
      <c r="S2071" s="192"/>
      <c r="U2071" s="295" t="s">
        <v>5</v>
      </c>
      <c r="V2071" s="300" t="s">
        <v>39</v>
      </c>
      <c r="W2071" s="301">
        <v>0.79300000000000004</v>
      </c>
      <c r="X2071" s="301">
        <f>W2071*K2071</f>
        <v>424.30416600000001</v>
      </c>
      <c r="Y2071" s="301">
        <v>3.0000000000000001E-3</v>
      </c>
      <c r="Z2071" s="301">
        <f>Y2071*K2071</f>
        <v>1.605186</v>
      </c>
      <c r="AA2071" s="301">
        <v>0</v>
      </c>
      <c r="AB2071" s="302">
        <f>AA2071*K2071</f>
        <v>0</v>
      </c>
      <c r="AS2071" s="172" t="s">
        <v>273</v>
      </c>
      <c r="AU2071" s="172" t="s">
        <v>173</v>
      </c>
      <c r="AV2071" s="172" t="s">
        <v>86</v>
      </c>
      <c r="AZ2071" s="172" t="s">
        <v>172</v>
      </c>
      <c r="BF2071" s="299">
        <f>IF(V2071="základní",N2071,0)</f>
        <v>0</v>
      </c>
      <c r="BG2071" s="299">
        <f>IF(V2071="snížená",N2071,0)</f>
        <v>0</v>
      </c>
      <c r="BH2071" s="299">
        <f>IF(V2071="zákl. přenesená",N2071,0)</f>
        <v>0</v>
      </c>
      <c r="BI2071" s="299">
        <f>IF(V2071="sníž. přenesená",N2071,0)</f>
        <v>0</v>
      </c>
      <c r="BJ2071" s="299">
        <f>IF(V2071="nulová",N2071,0)</f>
        <v>0</v>
      </c>
      <c r="BK2071" s="172" t="s">
        <v>81</v>
      </c>
      <c r="BL2071" s="299">
        <f>ROUND(L2071*K2071,2)</f>
        <v>0</v>
      </c>
      <c r="BM2071" s="172" t="s">
        <v>273</v>
      </c>
      <c r="BN2071" s="172" t="s">
        <v>2027</v>
      </c>
    </row>
    <row r="2072" spans="2:66" s="115" customFormat="1" ht="22.6" customHeight="1" x14ac:dyDescent="0.35">
      <c r="B2072" s="303"/>
      <c r="C2072" s="304"/>
      <c r="D2072" s="304"/>
      <c r="E2072" s="305" t="s">
        <v>5</v>
      </c>
      <c r="F2072" s="306" t="s">
        <v>2028</v>
      </c>
      <c r="G2072" s="307"/>
      <c r="H2072" s="307"/>
      <c r="I2072" s="307"/>
      <c r="J2072" s="304"/>
      <c r="K2072" s="308" t="s">
        <v>5</v>
      </c>
      <c r="L2072" s="304"/>
      <c r="M2072" s="304"/>
      <c r="N2072" s="304"/>
      <c r="O2072" s="304"/>
      <c r="P2072" s="304"/>
      <c r="Q2072" s="304"/>
      <c r="S2072" s="309"/>
      <c r="U2072" s="310"/>
      <c r="V2072" s="304"/>
      <c r="W2072" s="304"/>
      <c r="X2072" s="304"/>
      <c r="Y2072" s="304"/>
      <c r="Z2072" s="304"/>
      <c r="AA2072" s="304"/>
      <c r="AB2072" s="311"/>
      <c r="AU2072" s="312" t="s">
        <v>180</v>
      </c>
      <c r="AV2072" s="312" t="s">
        <v>86</v>
      </c>
      <c r="AW2072" s="115" t="s">
        <v>81</v>
      </c>
      <c r="AX2072" s="115" t="s">
        <v>31</v>
      </c>
      <c r="AY2072" s="115" t="s">
        <v>74</v>
      </c>
      <c r="AZ2072" s="312" t="s">
        <v>172</v>
      </c>
    </row>
    <row r="2073" spans="2:66" s="115" customFormat="1" ht="22.6" customHeight="1" x14ac:dyDescent="0.35">
      <c r="B2073" s="303"/>
      <c r="C2073" s="304"/>
      <c r="D2073" s="304"/>
      <c r="E2073" s="305" t="s">
        <v>5</v>
      </c>
      <c r="F2073" s="313" t="s">
        <v>235</v>
      </c>
      <c r="G2073" s="314"/>
      <c r="H2073" s="314"/>
      <c r="I2073" s="314"/>
      <c r="J2073" s="304"/>
      <c r="K2073" s="308" t="s">
        <v>5</v>
      </c>
      <c r="L2073" s="304"/>
      <c r="M2073" s="304"/>
      <c r="N2073" s="304"/>
      <c r="O2073" s="304"/>
      <c r="P2073" s="304"/>
      <c r="Q2073" s="304"/>
      <c r="S2073" s="309"/>
      <c r="U2073" s="310"/>
      <c r="V2073" s="304"/>
      <c r="W2073" s="304"/>
      <c r="X2073" s="304"/>
      <c r="Y2073" s="304"/>
      <c r="Z2073" s="304"/>
      <c r="AA2073" s="304"/>
      <c r="AB2073" s="311"/>
      <c r="AU2073" s="312" t="s">
        <v>180</v>
      </c>
      <c r="AV2073" s="312" t="s">
        <v>86</v>
      </c>
      <c r="AW2073" s="115" t="s">
        <v>81</v>
      </c>
      <c r="AX2073" s="115" t="s">
        <v>31</v>
      </c>
      <c r="AY2073" s="115" t="s">
        <v>74</v>
      </c>
      <c r="AZ2073" s="312" t="s">
        <v>172</v>
      </c>
    </row>
    <row r="2074" spans="2:66" s="115" customFormat="1" ht="22.6" customHeight="1" x14ac:dyDescent="0.35">
      <c r="B2074" s="303"/>
      <c r="C2074" s="304"/>
      <c r="D2074" s="304"/>
      <c r="E2074" s="305" t="s">
        <v>5</v>
      </c>
      <c r="F2074" s="313" t="s">
        <v>430</v>
      </c>
      <c r="G2074" s="314"/>
      <c r="H2074" s="314"/>
      <c r="I2074" s="314"/>
      <c r="J2074" s="304"/>
      <c r="K2074" s="308" t="s">
        <v>5</v>
      </c>
      <c r="L2074" s="304"/>
      <c r="M2074" s="304"/>
      <c r="N2074" s="304"/>
      <c r="O2074" s="304"/>
      <c r="P2074" s="304"/>
      <c r="Q2074" s="304"/>
      <c r="S2074" s="309"/>
      <c r="U2074" s="310"/>
      <c r="V2074" s="304"/>
      <c r="W2074" s="304"/>
      <c r="X2074" s="304"/>
      <c r="Y2074" s="304"/>
      <c r="Z2074" s="304"/>
      <c r="AA2074" s="304"/>
      <c r="AB2074" s="311"/>
      <c r="AU2074" s="312" t="s">
        <v>180</v>
      </c>
      <c r="AV2074" s="312" t="s">
        <v>86</v>
      </c>
      <c r="AW2074" s="115" t="s">
        <v>81</v>
      </c>
      <c r="AX2074" s="115" t="s">
        <v>31</v>
      </c>
      <c r="AY2074" s="115" t="s">
        <v>74</v>
      </c>
      <c r="AZ2074" s="312" t="s">
        <v>172</v>
      </c>
    </row>
    <row r="2075" spans="2:66" s="116" customFormat="1" ht="31.6" customHeight="1" x14ac:dyDescent="0.35">
      <c r="B2075" s="315"/>
      <c r="C2075" s="316"/>
      <c r="D2075" s="316"/>
      <c r="E2075" s="317" t="s">
        <v>5</v>
      </c>
      <c r="F2075" s="318" t="s">
        <v>705</v>
      </c>
      <c r="G2075" s="319"/>
      <c r="H2075" s="319"/>
      <c r="I2075" s="319"/>
      <c r="J2075" s="316"/>
      <c r="K2075" s="320">
        <v>5.76</v>
      </c>
      <c r="L2075" s="316"/>
      <c r="M2075" s="316"/>
      <c r="N2075" s="316"/>
      <c r="O2075" s="316"/>
      <c r="P2075" s="316"/>
      <c r="Q2075" s="316"/>
      <c r="S2075" s="321"/>
      <c r="U2075" s="322"/>
      <c r="V2075" s="316"/>
      <c r="W2075" s="316"/>
      <c r="X2075" s="316"/>
      <c r="Y2075" s="316"/>
      <c r="Z2075" s="316"/>
      <c r="AA2075" s="316"/>
      <c r="AB2075" s="323"/>
      <c r="AU2075" s="324" t="s">
        <v>180</v>
      </c>
      <c r="AV2075" s="324" t="s">
        <v>86</v>
      </c>
      <c r="AW2075" s="116" t="s">
        <v>86</v>
      </c>
      <c r="AX2075" s="116" t="s">
        <v>31</v>
      </c>
      <c r="AY2075" s="116" t="s">
        <v>74</v>
      </c>
      <c r="AZ2075" s="324" t="s">
        <v>172</v>
      </c>
    </row>
    <row r="2076" spans="2:66" s="116" customFormat="1" ht="22.6" customHeight="1" x14ac:dyDescent="0.35">
      <c r="B2076" s="315"/>
      <c r="C2076" s="316"/>
      <c r="D2076" s="316"/>
      <c r="E2076" s="317" t="s">
        <v>5</v>
      </c>
      <c r="F2076" s="318" t="s">
        <v>706</v>
      </c>
      <c r="G2076" s="319"/>
      <c r="H2076" s="319"/>
      <c r="I2076" s="319"/>
      <c r="J2076" s="316"/>
      <c r="K2076" s="320">
        <v>4.2300000000000004</v>
      </c>
      <c r="L2076" s="316"/>
      <c r="M2076" s="316"/>
      <c r="N2076" s="316"/>
      <c r="O2076" s="316"/>
      <c r="P2076" s="316"/>
      <c r="Q2076" s="316"/>
      <c r="S2076" s="321"/>
      <c r="U2076" s="322"/>
      <c r="V2076" s="316"/>
      <c r="W2076" s="316"/>
      <c r="X2076" s="316"/>
      <c r="Y2076" s="316"/>
      <c r="Z2076" s="316"/>
      <c r="AA2076" s="316"/>
      <c r="AB2076" s="323"/>
      <c r="AU2076" s="324" t="s">
        <v>180</v>
      </c>
      <c r="AV2076" s="324" t="s">
        <v>86</v>
      </c>
      <c r="AW2076" s="116" t="s">
        <v>86</v>
      </c>
      <c r="AX2076" s="116" t="s">
        <v>31</v>
      </c>
      <c r="AY2076" s="116" t="s">
        <v>74</v>
      </c>
      <c r="AZ2076" s="324" t="s">
        <v>172</v>
      </c>
    </row>
    <row r="2077" spans="2:66" s="119" customFormat="1" ht="22.6" customHeight="1" x14ac:dyDescent="0.35">
      <c r="B2077" s="344"/>
      <c r="C2077" s="345"/>
      <c r="D2077" s="345"/>
      <c r="E2077" s="346" t="s">
        <v>5</v>
      </c>
      <c r="F2077" s="347" t="s">
        <v>250</v>
      </c>
      <c r="G2077" s="348"/>
      <c r="H2077" s="348"/>
      <c r="I2077" s="348"/>
      <c r="J2077" s="345"/>
      <c r="K2077" s="349">
        <v>9.99</v>
      </c>
      <c r="L2077" s="345"/>
      <c r="M2077" s="345"/>
      <c r="N2077" s="345"/>
      <c r="O2077" s="345"/>
      <c r="P2077" s="345"/>
      <c r="Q2077" s="345"/>
      <c r="S2077" s="350"/>
      <c r="U2077" s="351"/>
      <c r="V2077" s="345"/>
      <c r="W2077" s="345"/>
      <c r="X2077" s="345"/>
      <c r="Y2077" s="345"/>
      <c r="Z2077" s="345"/>
      <c r="AA2077" s="345"/>
      <c r="AB2077" s="352"/>
      <c r="AU2077" s="353" t="s">
        <v>180</v>
      </c>
      <c r="AV2077" s="353" t="s">
        <v>86</v>
      </c>
      <c r="AW2077" s="119" t="s">
        <v>190</v>
      </c>
      <c r="AX2077" s="119" t="s">
        <v>31</v>
      </c>
      <c r="AY2077" s="119" t="s">
        <v>74</v>
      </c>
      <c r="AZ2077" s="353" t="s">
        <v>172</v>
      </c>
    </row>
    <row r="2078" spans="2:66" s="116" customFormat="1" ht="31.6" customHeight="1" x14ac:dyDescent="0.35">
      <c r="B2078" s="315"/>
      <c r="C2078" s="316"/>
      <c r="D2078" s="316"/>
      <c r="E2078" s="317" t="s">
        <v>5</v>
      </c>
      <c r="F2078" s="318" t="s">
        <v>501</v>
      </c>
      <c r="G2078" s="319"/>
      <c r="H2078" s="319"/>
      <c r="I2078" s="319"/>
      <c r="J2078" s="316"/>
      <c r="K2078" s="320">
        <v>6.6740000000000004</v>
      </c>
      <c r="L2078" s="316"/>
      <c r="M2078" s="316"/>
      <c r="N2078" s="316"/>
      <c r="O2078" s="316"/>
      <c r="P2078" s="316"/>
      <c r="Q2078" s="316"/>
      <c r="S2078" s="321"/>
      <c r="U2078" s="322"/>
      <c r="V2078" s="316"/>
      <c r="W2078" s="316"/>
      <c r="X2078" s="316"/>
      <c r="Y2078" s="316"/>
      <c r="Z2078" s="316"/>
      <c r="AA2078" s="316"/>
      <c r="AB2078" s="323"/>
      <c r="AU2078" s="324" t="s">
        <v>180</v>
      </c>
      <c r="AV2078" s="324" t="s">
        <v>86</v>
      </c>
      <c r="AW2078" s="116" t="s">
        <v>86</v>
      </c>
      <c r="AX2078" s="116" t="s">
        <v>31</v>
      </c>
      <c r="AY2078" s="116" t="s">
        <v>74</v>
      </c>
      <c r="AZ2078" s="324" t="s">
        <v>172</v>
      </c>
    </row>
    <row r="2079" spans="2:66" s="116" customFormat="1" ht="31.6" customHeight="1" x14ac:dyDescent="0.35">
      <c r="B2079" s="315"/>
      <c r="C2079" s="316"/>
      <c r="D2079" s="316"/>
      <c r="E2079" s="317" t="s">
        <v>5</v>
      </c>
      <c r="F2079" s="318" t="s">
        <v>502</v>
      </c>
      <c r="G2079" s="319"/>
      <c r="H2079" s="319"/>
      <c r="I2079" s="319"/>
      <c r="J2079" s="316"/>
      <c r="K2079" s="320">
        <v>-9.99</v>
      </c>
      <c r="L2079" s="316"/>
      <c r="M2079" s="316"/>
      <c r="N2079" s="316"/>
      <c r="O2079" s="316"/>
      <c r="P2079" s="316"/>
      <c r="Q2079" s="316"/>
      <c r="S2079" s="321"/>
      <c r="U2079" s="322"/>
      <c r="V2079" s="316"/>
      <c r="W2079" s="316"/>
      <c r="X2079" s="316"/>
      <c r="Y2079" s="316"/>
      <c r="Z2079" s="316"/>
      <c r="AA2079" s="316"/>
      <c r="AB2079" s="323"/>
      <c r="AU2079" s="324" t="s">
        <v>180</v>
      </c>
      <c r="AV2079" s="324" t="s">
        <v>86</v>
      </c>
      <c r="AW2079" s="116" t="s">
        <v>86</v>
      </c>
      <c r="AX2079" s="116" t="s">
        <v>31</v>
      </c>
      <c r="AY2079" s="116" t="s">
        <v>74</v>
      </c>
      <c r="AZ2079" s="324" t="s">
        <v>172</v>
      </c>
    </row>
    <row r="2080" spans="2:66" s="119" customFormat="1" ht="22.6" customHeight="1" x14ac:dyDescent="0.35">
      <c r="B2080" s="344"/>
      <c r="C2080" s="345"/>
      <c r="D2080" s="345"/>
      <c r="E2080" s="346" t="s">
        <v>5</v>
      </c>
      <c r="F2080" s="347" t="s">
        <v>250</v>
      </c>
      <c r="G2080" s="348"/>
      <c r="H2080" s="348"/>
      <c r="I2080" s="348"/>
      <c r="J2080" s="345"/>
      <c r="K2080" s="349">
        <v>-3.3159999999999998</v>
      </c>
      <c r="L2080" s="345"/>
      <c r="M2080" s="345"/>
      <c r="N2080" s="345"/>
      <c r="O2080" s="345"/>
      <c r="P2080" s="345"/>
      <c r="Q2080" s="345"/>
      <c r="S2080" s="350"/>
      <c r="U2080" s="351"/>
      <c r="V2080" s="345"/>
      <c r="W2080" s="345"/>
      <c r="X2080" s="345"/>
      <c r="Y2080" s="345"/>
      <c r="Z2080" s="345"/>
      <c r="AA2080" s="345"/>
      <c r="AB2080" s="352"/>
      <c r="AU2080" s="353" t="s">
        <v>180</v>
      </c>
      <c r="AV2080" s="353" t="s">
        <v>86</v>
      </c>
      <c r="AW2080" s="119" t="s">
        <v>190</v>
      </c>
      <c r="AX2080" s="119" t="s">
        <v>31</v>
      </c>
      <c r="AY2080" s="119" t="s">
        <v>74</v>
      </c>
      <c r="AZ2080" s="353" t="s">
        <v>172</v>
      </c>
    </row>
    <row r="2081" spans="2:52" s="116" customFormat="1" ht="31.6" customHeight="1" x14ac:dyDescent="0.35">
      <c r="B2081" s="315"/>
      <c r="C2081" s="316"/>
      <c r="D2081" s="316"/>
      <c r="E2081" s="317" t="s">
        <v>5</v>
      </c>
      <c r="F2081" s="318" t="s">
        <v>503</v>
      </c>
      <c r="G2081" s="319"/>
      <c r="H2081" s="319"/>
      <c r="I2081" s="319"/>
      <c r="J2081" s="316"/>
      <c r="K2081" s="320">
        <v>13.305999999999999</v>
      </c>
      <c r="L2081" s="316"/>
      <c r="M2081" s="316"/>
      <c r="N2081" s="316"/>
      <c r="O2081" s="316"/>
      <c r="P2081" s="316"/>
      <c r="Q2081" s="316"/>
      <c r="S2081" s="321"/>
      <c r="U2081" s="322"/>
      <c r="V2081" s="316"/>
      <c r="W2081" s="316"/>
      <c r="X2081" s="316"/>
      <c r="Y2081" s="316"/>
      <c r="Z2081" s="316"/>
      <c r="AA2081" s="316"/>
      <c r="AB2081" s="323"/>
      <c r="AU2081" s="324" t="s">
        <v>180</v>
      </c>
      <c r="AV2081" s="324" t="s">
        <v>86</v>
      </c>
      <c r="AW2081" s="116" t="s">
        <v>86</v>
      </c>
      <c r="AX2081" s="116" t="s">
        <v>31</v>
      </c>
      <c r="AY2081" s="116" t="s">
        <v>74</v>
      </c>
      <c r="AZ2081" s="324" t="s">
        <v>172</v>
      </c>
    </row>
    <row r="2082" spans="2:52" s="119" customFormat="1" ht="22.6" customHeight="1" x14ac:dyDescent="0.35">
      <c r="B2082" s="344"/>
      <c r="C2082" s="345"/>
      <c r="D2082" s="345"/>
      <c r="E2082" s="346" t="s">
        <v>5</v>
      </c>
      <c r="F2082" s="347" t="s">
        <v>250</v>
      </c>
      <c r="G2082" s="348"/>
      <c r="H2082" s="348"/>
      <c r="I2082" s="348"/>
      <c r="J2082" s="345"/>
      <c r="K2082" s="349">
        <v>13.305999999999999</v>
      </c>
      <c r="L2082" s="345"/>
      <c r="M2082" s="345"/>
      <c r="N2082" s="345"/>
      <c r="O2082" s="345"/>
      <c r="P2082" s="345"/>
      <c r="Q2082" s="345"/>
      <c r="S2082" s="350"/>
      <c r="U2082" s="351"/>
      <c r="V2082" s="345"/>
      <c r="W2082" s="345"/>
      <c r="X2082" s="345"/>
      <c r="Y2082" s="345"/>
      <c r="Z2082" s="345"/>
      <c r="AA2082" s="345"/>
      <c r="AB2082" s="352"/>
      <c r="AU2082" s="353" t="s">
        <v>180</v>
      </c>
      <c r="AV2082" s="353" t="s">
        <v>86</v>
      </c>
      <c r="AW2082" s="119" t="s">
        <v>190</v>
      </c>
      <c r="AX2082" s="119" t="s">
        <v>31</v>
      </c>
      <c r="AY2082" s="119" t="s">
        <v>74</v>
      </c>
      <c r="AZ2082" s="353" t="s">
        <v>172</v>
      </c>
    </row>
    <row r="2083" spans="2:52" s="116" customFormat="1" ht="22.6" customHeight="1" x14ac:dyDescent="0.35">
      <c r="B2083" s="315"/>
      <c r="C2083" s="316"/>
      <c r="D2083" s="316"/>
      <c r="E2083" s="317" t="s">
        <v>5</v>
      </c>
      <c r="F2083" s="318" t="s">
        <v>704</v>
      </c>
      <c r="G2083" s="319"/>
      <c r="H2083" s="319"/>
      <c r="I2083" s="319"/>
      <c r="J2083" s="316"/>
      <c r="K2083" s="320">
        <v>1.8</v>
      </c>
      <c r="L2083" s="316"/>
      <c r="M2083" s="316"/>
      <c r="N2083" s="316"/>
      <c r="O2083" s="316"/>
      <c r="P2083" s="316"/>
      <c r="Q2083" s="316"/>
      <c r="S2083" s="321"/>
      <c r="U2083" s="322"/>
      <c r="V2083" s="316"/>
      <c r="W2083" s="316"/>
      <c r="X2083" s="316"/>
      <c r="Y2083" s="316"/>
      <c r="Z2083" s="316"/>
      <c r="AA2083" s="316"/>
      <c r="AB2083" s="323"/>
      <c r="AU2083" s="324" t="s">
        <v>180</v>
      </c>
      <c r="AV2083" s="324" t="s">
        <v>86</v>
      </c>
      <c r="AW2083" s="116" t="s">
        <v>86</v>
      </c>
      <c r="AX2083" s="116" t="s">
        <v>31</v>
      </c>
      <c r="AY2083" s="116" t="s">
        <v>74</v>
      </c>
      <c r="AZ2083" s="324" t="s">
        <v>172</v>
      </c>
    </row>
    <row r="2084" spans="2:52" s="116" customFormat="1" ht="22.6" customHeight="1" x14ac:dyDescent="0.35">
      <c r="B2084" s="315"/>
      <c r="C2084" s="316"/>
      <c r="D2084" s="316"/>
      <c r="E2084" s="317" t="s">
        <v>5</v>
      </c>
      <c r="F2084" s="318" t="s">
        <v>2029</v>
      </c>
      <c r="G2084" s="319"/>
      <c r="H2084" s="319"/>
      <c r="I2084" s="319"/>
      <c r="J2084" s="316"/>
      <c r="K2084" s="320">
        <v>3.24</v>
      </c>
      <c r="L2084" s="316"/>
      <c r="M2084" s="316"/>
      <c r="N2084" s="316"/>
      <c r="O2084" s="316"/>
      <c r="P2084" s="316"/>
      <c r="Q2084" s="316"/>
      <c r="S2084" s="321"/>
      <c r="U2084" s="322"/>
      <c r="V2084" s="316"/>
      <c r="W2084" s="316"/>
      <c r="X2084" s="316"/>
      <c r="Y2084" s="316"/>
      <c r="Z2084" s="316"/>
      <c r="AA2084" s="316"/>
      <c r="AB2084" s="323"/>
      <c r="AU2084" s="324" t="s">
        <v>180</v>
      </c>
      <c r="AV2084" s="324" t="s">
        <v>86</v>
      </c>
      <c r="AW2084" s="116" t="s">
        <v>86</v>
      </c>
      <c r="AX2084" s="116" t="s">
        <v>31</v>
      </c>
      <c r="AY2084" s="116" t="s">
        <v>74</v>
      </c>
      <c r="AZ2084" s="324" t="s">
        <v>172</v>
      </c>
    </row>
    <row r="2085" spans="2:52" s="119" customFormat="1" ht="22.6" customHeight="1" x14ac:dyDescent="0.35">
      <c r="B2085" s="344"/>
      <c r="C2085" s="345"/>
      <c r="D2085" s="345"/>
      <c r="E2085" s="346" t="s">
        <v>5</v>
      </c>
      <c r="F2085" s="347" t="s">
        <v>250</v>
      </c>
      <c r="G2085" s="348"/>
      <c r="H2085" s="348"/>
      <c r="I2085" s="348"/>
      <c r="J2085" s="345"/>
      <c r="K2085" s="349">
        <v>5.04</v>
      </c>
      <c r="L2085" s="345"/>
      <c r="M2085" s="345"/>
      <c r="N2085" s="345"/>
      <c r="O2085" s="345"/>
      <c r="P2085" s="345"/>
      <c r="Q2085" s="345"/>
      <c r="S2085" s="350"/>
      <c r="U2085" s="351"/>
      <c r="V2085" s="345"/>
      <c r="W2085" s="345"/>
      <c r="X2085" s="345"/>
      <c r="Y2085" s="345"/>
      <c r="Z2085" s="345"/>
      <c r="AA2085" s="345"/>
      <c r="AB2085" s="352"/>
      <c r="AU2085" s="353" t="s">
        <v>180</v>
      </c>
      <c r="AV2085" s="353" t="s">
        <v>86</v>
      </c>
      <c r="AW2085" s="119" t="s">
        <v>190</v>
      </c>
      <c r="AX2085" s="119" t="s">
        <v>31</v>
      </c>
      <c r="AY2085" s="119" t="s">
        <v>74</v>
      </c>
      <c r="AZ2085" s="353" t="s">
        <v>172</v>
      </c>
    </row>
    <row r="2086" spans="2:52" s="116" customFormat="1" ht="31.6" customHeight="1" x14ac:dyDescent="0.35">
      <c r="B2086" s="315"/>
      <c r="C2086" s="316"/>
      <c r="D2086" s="316"/>
      <c r="E2086" s="317" t="s">
        <v>5</v>
      </c>
      <c r="F2086" s="318" t="s">
        <v>504</v>
      </c>
      <c r="G2086" s="319"/>
      <c r="H2086" s="319"/>
      <c r="I2086" s="319"/>
      <c r="J2086" s="316"/>
      <c r="K2086" s="320">
        <v>13.14</v>
      </c>
      <c r="L2086" s="316"/>
      <c r="M2086" s="316"/>
      <c r="N2086" s="316"/>
      <c r="O2086" s="316"/>
      <c r="P2086" s="316"/>
      <c r="Q2086" s="316"/>
      <c r="S2086" s="321"/>
      <c r="U2086" s="322"/>
      <c r="V2086" s="316"/>
      <c r="W2086" s="316"/>
      <c r="X2086" s="316"/>
      <c r="Y2086" s="316"/>
      <c r="Z2086" s="316"/>
      <c r="AA2086" s="316"/>
      <c r="AB2086" s="323"/>
      <c r="AU2086" s="324" t="s">
        <v>180</v>
      </c>
      <c r="AV2086" s="324" t="s">
        <v>86</v>
      </c>
      <c r="AW2086" s="116" t="s">
        <v>86</v>
      </c>
      <c r="AX2086" s="116" t="s">
        <v>31</v>
      </c>
      <c r="AY2086" s="116" t="s">
        <v>74</v>
      </c>
      <c r="AZ2086" s="324" t="s">
        <v>172</v>
      </c>
    </row>
    <row r="2087" spans="2:52" s="116" customFormat="1" ht="22.6" customHeight="1" x14ac:dyDescent="0.35">
      <c r="B2087" s="315"/>
      <c r="C2087" s="316"/>
      <c r="D2087" s="316"/>
      <c r="E2087" s="317" t="s">
        <v>5</v>
      </c>
      <c r="F2087" s="318" t="s">
        <v>505</v>
      </c>
      <c r="G2087" s="319"/>
      <c r="H2087" s="319"/>
      <c r="I2087" s="319"/>
      <c r="J2087" s="316"/>
      <c r="K2087" s="320">
        <v>5.609</v>
      </c>
      <c r="L2087" s="316"/>
      <c r="M2087" s="316"/>
      <c r="N2087" s="316"/>
      <c r="O2087" s="316"/>
      <c r="P2087" s="316"/>
      <c r="Q2087" s="316"/>
      <c r="S2087" s="321"/>
      <c r="U2087" s="322"/>
      <c r="V2087" s="316"/>
      <c r="W2087" s="316"/>
      <c r="X2087" s="316"/>
      <c r="Y2087" s="316"/>
      <c r="Z2087" s="316"/>
      <c r="AA2087" s="316"/>
      <c r="AB2087" s="323"/>
      <c r="AU2087" s="324" t="s">
        <v>180</v>
      </c>
      <c r="AV2087" s="324" t="s">
        <v>86</v>
      </c>
      <c r="AW2087" s="116" t="s">
        <v>86</v>
      </c>
      <c r="AX2087" s="116" t="s">
        <v>31</v>
      </c>
      <c r="AY2087" s="116" t="s">
        <v>74</v>
      </c>
      <c r="AZ2087" s="324" t="s">
        <v>172</v>
      </c>
    </row>
    <row r="2088" spans="2:52" s="116" customFormat="1" ht="22.6" customHeight="1" x14ac:dyDescent="0.35">
      <c r="B2088" s="315"/>
      <c r="C2088" s="316"/>
      <c r="D2088" s="316"/>
      <c r="E2088" s="317" t="s">
        <v>5</v>
      </c>
      <c r="F2088" s="318" t="s">
        <v>506</v>
      </c>
      <c r="G2088" s="319"/>
      <c r="H2088" s="319"/>
      <c r="I2088" s="319"/>
      <c r="J2088" s="316"/>
      <c r="K2088" s="320">
        <v>3.2759999999999998</v>
      </c>
      <c r="L2088" s="316"/>
      <c r="M2088" s="316"/>
      <c r="N2088" s="316"/>
      <c r="O2088" s="316"/>
      <c r="P2088" s="316"/>
      <c r="Q2088" s="316"/>
      <c r="S2088" s="321"/>
      <c r="U2088" s="322"/>
      <c r="V2088" s="316"/>
      <c r="W2088" s="316"/>
      <c r="X2088" s="316"/>
      <c r="Y2088" s="316"/>
      <c r="Z2088" s="316"/>
      <c r="AA2088" s="316"/>
      <c r="AB2088" s="323"/>
      <c r="AU2088" s="324" t="s">
        <v>180</v>
      </c>
      <c r="AV2088" s="324" t="s">
        <v>86</v>
      </c>
      <c r="AW2088" s="116" t="s">
        <v>86</v>
      </c>
      <c r="AX2088" s="116" t="s">
        <v>31</v>
      </c>
      <c r="AY2088" s="116" t="s">
        <v>74</v>
      </c>
      <c r="AZ2088" s="324" t="s">
        <v>172</v>
      </c>
    </row>
    <row r="2089" spans="2:52" s="116" customFormat="1" ht="22.6" customHeight="1" x14ac:dyDescent="0.35">
      <c r="B2089" s="315"/>
      <c r="C2089" s="316"/>
      <c r="D2089" s="316"/>
      <c r="E2089" s="317" t="s">
        <v>5</v>
      </c>
      <c r="F2089" s="318" t="s">
        <v>507</v>
      </c>
      <c r="G2089" s="319"/>
      <c r="H2089" s="319"/>
      <c r="I2089" s="319"/>
      <c r="J2089" s="316"/>
      <c r="K2089" s="320">
        <v>2.254</v>
      </c>
      <c r="L2089" s="316"/>
      <c r="M2089" s="316"/>
      <c r="N2089" s="316"/>
      <c r="O2089" s="316"/>
      <c r="P2089" s="316"/>
      <c r="Q2089" s="316"/>
      <c r="S2089" s="321"/>
      <c r="U2089" s="322"/>
      <c r="V2089" s="316"/>
      <c r="W2089" s="316"/>
      <c r="X2089" s="316"/>
      <c r="Y2089" s="316"/>
      <c r="Z2089" s="316"/>
      <c r="AA2089" s="316"/>
      <c r="AB2089" s="323"/>
      <c r="AU2089" s="324" t="s">
        <v>180</v>
      </c>
      <c r="AV2089" s="324" t="s">
        <v>86</v>
      </c>
      <c r="AW2089" s="116" t="s">
        <v>86</v>
      </c>
      <c r="AX2089" s="116" t="s">
        <v>31</v>
      </c>
      <c r="AY2089" s="116" t="s">
        <v>74</v>
      </c>
      <c r="AZ2089" s="324" t="s">
        <v>172</v>
      </c>
    </row>
    <row r="2090" spans="2:52" s="119" customFormat="1" ht="22.6" customHeight="1" x14ac:dyDescent="0.35">
      <c r="B2090" s="344"/>
      <c r="C2090" s="345"/>
      <c r="D2090" s="345"/>
      <c r="E2090" s="346" t="s">
        <v>5</v>
      </c>
      <c r="F2090" s="347" t="s">
        <v>250</v>
      </c>
      <c r="G2090" s="348"/>
      <c r="H2090" s="348"/>
      <c r="I2090" s="348"/>
      <c r="J2090" s="345"/>
      <c r="K2090" s="349">
        <v>24.279</v>
      </c>
      <c r="L2090" s="345"/>
      <c r="M2090" s="345"/>
      <c r="N2090" s="345"/>
      <c r="O2090" s="345"/>
      <c r="P2090" s="345"/>
      <c r="Q2090" s="345"/>
      <c r="S2090" s="350"/>
      <c r="U2090" s="351"/>
      <c r="V2090" s="345"/>
      <c r="W2090" s="345"/>
      <c r="X2090" s="345"/>
      <c r="Y2090" s="345"/>
      <c r="Z2090" s="345"/>
      <c r="AA2090" s="345"/>
      <c r="AB2090" s="352"/>
      <c r="AU2090" s="353" t="s">
        <v>180</v>
      </c>
      <c r="AV2090" s="353" t="s">
        <v>86</v>
      </c>
      <c r="AW2090" s="119" t="s">
        <v>190</v>
      </c>
      <c r="AX2090" s="119" t="s">
        <v>31</v>
      </c>
      <c r="AY2090" s="119" t="s">
        <v>74</v>
      </c>
      <c r="AZ2090" s="353" t="s">
        <v>172</v>
      </c>
    </row>
    <row r="2091" spans="2:52" s="116" customFormat="1" ht="22.6" customHeight="1" x14ac:dyDescent="0.35">
      <c r="B2091" s="315"/>
      <c r="C2091" s="316"/>
      <c r="D2091" s="316"/>
      <c r="E2091" s="317" t="s">
        <v>5</v>
      </c>
      <c r="F2091" s="318" t="s">
        <v>707</v>
      </c>
      <c r="G2091" s="319"/>
      <c r="H2091" s="319"/>
      <c r="I2091" s="319"/>
      <c r="J2091" s="316"/>
      <c r="K2091" s="320">
        <v>11.237</v>
      </c>
      <c r="L2091" s="316"/>
      <c r="M2091" s="316"/>
      <c r="N2091" s="316"/>
      <c r="O2091" s="316"/>
      <c r="P2091" s="316"/>
      <c r="Q2091" s="316"/>
      <c r="S2091" s="321"/>
      <c r="U2091" s="322"/>
      <c r="V2091" s="316"/>
      <c r="W2091" s="316"/>
      <c r="X2091" s="316"/>
      <c r="Y2091" s="316"/>
      <c r="Z2091" s="316"/>
      <c r="AA2091" s="316"/>
      <c r="AB2091" s="323"/>
      <c r="AU2091" s="324" t="s">
        <v>180</v>
      </c>
      <c r="AV2091" s="324" t="s">
        <v>86</v>
      </c>
      <c r="AW2091" s="116" t="s">
        <v>86</v>
      </c>
      <c r="AX2091" s="116" t="s">
        <v>31</v>
      </c>
      <c r="AY2091" s="116" t="s">
        <v>74</v>
      </c>
      <c r="AZ2091" s="324" t="s">
        <v>172</v>
      </c>
    </row>
    <row r="2092" spans="2:52" s="116" customFormat="1" ht="22.6" customHeight="1" x14ac:dyDescent="0.35">
      <c r="B2092" s="315"/>
      <c r="C2092" s="316"/>
      <c r="D2092" s="316"/>
      <c r="E2092" s="317" t="s">
        <v>5</v>
      </c>
      <c r="F2092" s="318" t="s">
        <v>708</v>
      </c>
      <c r="G2092" s="319"/>
      <c r="H2092" s="319"/>
      <c r="I2092" s="319"/>
      <c r="J2092" s="316"/>
      <c r="K2092" s="320">
        <v>8.0340000000000007</v>
      </c>
      <c r="L2092" s="316"/>
      <c r="M2092" s="316"/>
      <c r="N2092" s="316"/>
      <c r="O2092" s="316"/>
      <c r="P2092" s="316"/>
      <c r="Q2092" s="316"/>
      <c r="S2092" s="321"/>
      <c r="U2092" s="322"/>
      <c r="V2092" s="316"/>
      <c r="W2092" s="316"/>
      <c r="X2092" s="316"/>
      <c r="Y2092" s="316"/>
      <c r="Z2092" s="316"/>
      <c r="AA2092" s="316"/>
      <c r="AB2092" s="323"/>
      <c r="AU2092" s="324" t="s">
        <v>180</v>
      </c>
      <c r="AV2092" s="324" t="s">
        <v>86</v>
      </c>
      <c r="AW2092" s="116" t="s">
        <v>86</v>
      </c>
      <c r="AX2092" s="116" t="s">
        <v>31</v>
      </c>
      <c r="AY2092" s="116" t="s">
        <v>74</v>
      </c>
      <c r="AZ2092" s="324" t="s">
        <v>172</v>
      </c>
    </row>
    <row r="2093" spans="2:52" s="116" customFormat="1" ht="22.6" customHeight="1" x14ac:dyDescent="0.35">
      <c r="B2093" s="315"/>
      <c r="C2093" s="316"/>
      <c r="D2093" s="316"/>
      <c r="E2093" s="317" t="s">
        <v>5</v>
      </c>
      <c r="F2093" s="318" t="s">
        <v>709</v>
      </c>
      <c r="G2093" s="319"/>
      <c r="H2093" s="319"/>
      <c r="I2093" s="319"/>
      <c r="J2093" s="316"/>
      <c r="K2093" s="320">
        <v>13.417999999999999</v>
      </c>
      <c r="L2093" s="316"/>
      <c r="M2093" s="316"/>
      <c r="N2093" s="316"/>
      <c r="O2093" s="316"/>
      <c r="P2093" s="316"/>
      <c r="Q2093" s="316"/>
      <c r="S2093" s="321"/>
      <c r="U2093" s="322"/>
      <c r="V2093" s="316"/>
      <c r="W2093" s="316"/>
      <c r="X2093" s="316"/>
      <c r="Y2093" s="316"/>
      <c r="Z2093" s="316"/>
      <c r="AA2093" s="316"/>
      <c r="AB2093" s="323"/>
      <c r="AU2093" s="324" t="s">
        <v>180</v>
      </c>
      <c r="AV2093" s="324" t="s">
        <v>86</v>
      </c>
      <c r="AW2093" s="116" t="s">
        <v>86</v>
      </c>
      <c r="AX2093" s="116" t="s">
        <v>31</v>
      </c>
      <c r="AY2093" s="116" t="s">
        <v>74</v>
      </c>
      <c r="AZ2093" s="324" t="s">
        <v>172</v>
      </c>
    </row>
    <row r="2094" spans="2:52" s="116" customFormat="1" ht="22.6" customHeight="1" x14ac:dyDescent="0.35">
      <c r="B2094" s="315"/>
      <c r="C2094" s="316"/>
      <c r="D2094" s="316"/>
      <c r="E2094" s="317" t="s">
        <v>5</v>
      </c>
      <c r="F2094" s="318" t="s">
        <v>710</v>
      </c>
      <c r="G2094" s="319"/>
      <c r="H2094" s="319"/>
      <c r="I2094" s="319"/>
      <c r="J2094" s="316"/>
      <c r="K2094" s="320">
        <v>16.594000000000001</v>
      </c>
      <c r="L2094" s="316"/>
      <c r="M2094" s="316"/>
      <c r="N2094" s="316"/>
      <c r="O2094" s="316"/>
      <c r="P2094" s="316"/>
      <c r="Q2094" s="316"/>
      <c r="S2094" s="321"/>
      <c r="U2094" s="322"/>
      <c r="V2094" s="316"/>
      <c r="W2094" s="316"/>
      <c r="X2094" s="316"/>
      <c r="Y2094" s="316"/>
      <c r="Z2094" s="316"/>
      <c r="AA2094" s="316"/>
      <c r="AB2094" s="323"/>
      <c r="AU2094" s="324" t="s">
        <v>180</v>
      </c>
      <c r="AV2094" s="324" t="s">
        <v>86</v>
      </c>
      <c r="AW2094" s="116" t="s">
        <v>86</v>
      </c>
      <c r="AX2094" s="116" t="s">
        <v>31</v>
      </c>
      <c r="AY2094" s="116" t="s">
        <v>74</v>
      </c>
      <c r="AZ2094" s="324" t="s">
        <v>172</v>
      </c>
    </row>
    <row r="2095" spans="2:52" s="116" customFormat="1" ht="22.6" customHeight="1" x14ac:dyDescent="0.35">
      <c r="B2095" s="315"/>
      <c r="C2095" s="316"/>
      <c r="D2095" s="316"/>
      <c r="E2095" s="317" t="s">
        <v>5</v>
      </c>
      <c r="F2095" s="318" t="s">
        <v>471</v>
      </c>
      <c r="G2095" s="319"/>
      <c r="H2095" s="319"/>
      <c r="I2095" s="319"/>
      <c r="J2095" s="316"/>
      <c r="K2095" s="320">
        <v>-1.08</v>
      </c>
      <c r="L2095" s="316"/>
      <c r="M2095" s="316"/>
      <c r="N2095" s="316"/>
      <c r="O2095" s="316"/>
      <c r="P2095" s="316"/>
      <c r="Q2095" s="316"/>
      <c r="S2095" s="321"/>
      <c r="U2095" s="322"/>
      <c r="V2095" s="316"/>
      <c r="W2095" s="316"/>
      <c r="X2095" s="316"/>
      <c r="Y2095" s="316"/>
      <c r="Z2095" s="316"/>
      <c r="AA2095" s="316"/>
      <c r="AB2095" s="323"/>
      <c r="AU2095" s="324" t="s">
        <v>180</v>
      </c>
      <c r="AV2095" s="324" t="s">
        <v>86</v>
      </c>
      <c r="AW2095" s="116" t="s">
        <v>86</v>
      </c>
      <c r="AX2095" s="116" t="s">
        <v>31</v>
      </c>
      <c r="AY2095" s="116" t="s">
        <v>74</v>
      </c>
      <c r="AZ2095" s="324" t="s">
        <v>172</v>
      </c>
    </row>
    <row r="2096" spans="2:52" s="116" customFormat="1" ht="22.6" customHeight="1" x14ac:dyDescent="0.35">
      <c r="B2096" s="315"/>
      <c r="C2096" s="316"/>
      <c r="D2096" s="316"/>
      <c r="E2096" s="317" t="s">
        <v>5</v>
      </c>
      <c r="F2096" s="318" t="s">
        <v>711</v>
      </c>
      <c r="G2096" s="319"/>
      <c r="H2096" s="319"/>
      <c r="I2096" s="319"/>
      <c r="J2096" s="316"/>
      <c r="K2096" s="320">
        <v>-6.6</v>
      </c>
      <c r="L2096" s="316"/>
      <c r="M2096" s="316"/>
      <c r="N2096" s="316"/>
      <c r="O2096" s="316"/>
      <c r="P2096" s="316"/>
      <c r="Q2096" s="316"/>
      <c r="S2096" s="321"/>
      <c r="U2096" s="322"/>
      <c r="V2096" s="316"/>
      <c r="W2096" s="316"/>
      <c r="X2096" s="316"/>
      <c r="Y2096" s="316"/>
      <c r="Z2096" s="316"/>
      <c r="AA2096" s="316"/>
      <c r="AB2096" s="323"/>
      <c r="AU2096" s="324" t="s">
        <v>180</v>
      </c>
      <c r="AV2096" s="324" t="s">
        <v>86</v>
      </c>
      <c r="AW2096" s="116" t="s">
        <v>86</v>
      </c>
      <c r="AX2096" s="116" t="s">
        <v>31</v>
      </c>
      <c r="AY2096" s="116" t="s">
        <v>74</v>
      </c>
      <c r="AZ2096" s="324" t="s">
        <v>172</v>
      </c>
    </row>
    <row r="2097" spans="2:52" s="116" customFormat="1" ht="22.6" customHeight="1" x14ac:dyDescent="0.35">
      <c r="B2097" s="315"/>
      <c r="C2097" s="316"/>
      <c r="D2097" s="316"/>
      <c r="E2097" s="317" t="s">
        <v>5</v>
      </c>
      <c r="F2097" s="318" t="s">
        <v>712</v>
      </c>
      <c r="G2097" s="319"/>
      <c r="H2097" s="319"/>
      <c r="I2097" s="319"/>
      <c r="J2097" s="316"/>
      <c r="K2097" s="320">
        <v>-2.31</v>
      </c>
      <c r="L2097" s="316"/>
      <c r="M2097" s="316"/>
      <c r="N2097" s="316"/>
      <c r="O2097" s="316"/>
      <c r="P2097" s="316"/>
      <c r="Q2097" s="316"/>
      <c r="S2097" s="321"/>
      <c r="U2097" s="322"/>
      <c r="V2097" s="316"/>
      <c r="W2097" s="316"/>
      <c r="X2097" s="316"/>
      <c r="Y2097" s="316"/>
      <c r="Z2097" s="316"/>
      <c r="AA2097" s="316"/>
      <c r="AB2097" s="323"/>
      <c r="AU2097" s="324" t="s">
        <v>180</v>
      </c>
      <c r="AV2097" s="324" t="s">
        <v>86</v>
      </c>
      <c r="AW2097" s="116" t="s">
        <v>86</v>
      </c>
      <c r="AX2097" s="116" t="s">
        <v>31</v>
      </c>
      <c r="AY2097" s="116" t="s">
        <v>74</v>
      </c>
      <c r="AZ2097" s="324" t="s">
        <v>172</v>
      </c>
    </row>
    <row r="2098" spans="2:52" s="119" customFormat="1" ht="22.6" customHeight="1" x14ac:dyDescent="0.35">
      <c r="B2098" s="344"/>
      <c r="C2098" s="345"/>
      <c r="D2098" s="345"/>
      <c r="E2098" s="346" t="s">
        <v>5</v>
      </c>
      <c r="F2098" s="347" t="s">
        <v>250</v>
      </c>
      <c r="G2098" s="348"/>
      <c r="H2098" s="348"/>
      <c r="I2098" s="348"/>
      <c r="J2098" s="345"/>
      <c r="K2098" s="349">
        <v>39.292999999999999</v>
      </c>
      <c r="L2098" s="345"/>
      <c r="M2098" s="345"/>
      <c r="N2098" s="345"/>
      <c r="O2098" s="345"/>
      <c r="P2098" s="345"/>
      <c r="Q2098" s="345"/>
      <c r="S2098" s="350"/>
      <c r="U2098" s="351"/>
      <c r="V2098" s="345"/>
      <c r="W2098" s="345"/>
      <c r="X2098" s="345"/>
      <c r="Y2098" s="345"/>
      <c r="Z2098" s="345"/>
      <c r="AA2098" s="345"/>
      <c r="AB2098" s="352"/>
      <c r="AU2098" s="353" t="s">
        <v>180</v>
      </c>
      <c r="AV2098" s="353" t="s">
        <v>86</v>
      </c>
      <c r="AW2098" s="119" t="s">
        <v>190</v>
      </c>
      <c r="AX2098" s="119" t="s">
        <v>31</v>
      </c>
      <c r="AY2098" s="119" t="s">
        <v>74</v>
      </c>
      <c r="AZ2098" s="353" t="s">
        <v>172</v>
      </c>
    </row>
    <row r="2099" spans="2:52" s="116" customFormat="1" ht="22.6" customHeight="1" x14ac:dyDescent="0.35">
      <c r="B2099" s="315"/>
      <c r="C2099" s="316"/>
      <c r="D2099" s="316"/>
      <c r="E2099" s="317" t="s">
        <v>5</v>
      </c>
      <c r="F2099" s="318" t="s">
        <v>713</v>
      </c>
      <c r="G2099" s="319"/>
      <c r="H2099" s="319"/>
      <c r="I2099" s="319"/>
      <c r="J2099" s="316"/>
      <c r="K2099" s="320">
        <v>22.116</v>
      </c>
      <c r="L2099" s="316"/>
      <c r="M2099" s="316"/>
      <c r="N2099" s="316"/>
      <c r="O2099" s="316"/>
      <c r="P2099" s="316"/>
      <c r="Q2099" s="316"/>
      <c r="S2099" s="321"/>
      <c r="U2099" s="322"/>
      <c r="V2099" s="316"/>
      <c r="W2099" s="316"/>
      <c r="X2099" s="316"/>
      <c r="Y2099" s="316"/>
      <c r="Z2099" s="316"/>
      <c r="AA2099" s="316"/>
      <c r="AB2099" s="323"/>
      <c r="AU2099" s="324" t="s">
        <v>180</v>
      </c>
      <c r="AV2099" s="324" t="s">
        <v>86</v>
      </c>
      <c r="AW2099" s="116" t="s">
        <v>86</v>
      </c>
      <c r="AX2099" s="116" t="s">
        <v>31</v>
      </c>
      <c r="AY2099" s="116" t="s">
        <v>74</v>
      </c>
      <c r="AZ2099" s="324" t="s">
        <v>172</v>
      </c>
    </row>
    <row r="2100" spans="2:52" s="116" customFormat="1" ht="22.6" customHeight="1" x14ac:dyDescent="0.35">
      <c r="B2100" s="315"/>
      <c r="C2100" s="316"/>
      <c r="D2100" s="316"/>
      <c r="E2100" s="317" t="s">
        <v>5</v>
      </c>
      <c r="F2100" s="318" t="s">
        <v>714</v>
      </c>
      <c r="G2100" s="319"/>
      <c r="H2100" s="319"/>
      <c r="I2100" s="319"/>
      <c r="J2100" s="316"/>
      <c r="K2100" s="320">
        <v>32.584000000000003</v>
      </c>
      <c r="L2100" s="316"/>
      <c r="M2100" s="316"/>
      <c r="N2100" s="316"/>
      <c r="O2100" s="316"/>
      <c r="P2100" s="316"/>
      <c r="Q2100" s="316"/>
      <c r="S2100" s="321"/>
      <c r="U2100" s="322"/>
      <c r="V2100" s="316"/>
      <c r="W2100" s="316"/>
      <c r="X2100" s="316"/>
      <c r="Y2100" s="316"/>
      <c r="Z2100" s="316"/>
      <c r="AA2100" s="316"/>
      <c r="AB2100" s="323"/>
      <c r="AU2100" s="324" t="s">
        <v>180</v>
      </c>
      <c r="AV2100" s="324" t="s">
        <v>86</v>
      </c>
      <c r="AW2100" s="116" t="s">
        <v>86</v>
      </c>
      <c r="AX2100" s="116" t="s">
        <v>31</v>
      </c>
      <c r="AY2100" s="116" t="s">
        <v>74</v>
      </c>
      <c r="AZ2100" s="324" t="s">
        <v>172</v>
      </c>
    </row>
    <row r="2101" spans="2:52" s="116" customFormat="1" ht="22.6" customHeight="1" x14ac:dyDescent="0.35">
      <c r="B2101" s="315"/>
      <c r="C2101" s="316"/>
      <c r="D2101" s="316"/>
      <c r="E2101" s="317" t="s">
        <v>5</v>
      </c>
      <c r="F2101" s="318" t="s">
        <v>715</v>
      </c>
      <c r="G2101" s="319"/>
      <c r="H2101" s="319"/>
      <c r="I2101" s="319"/>
      <c r="J2101" s="316"/>
      <c r="K2101" s="320">
        <v>7.82</v>
      </c>
      <c r="L2101" s="316"/>
      <c r="M2101" s="316"/>
      <c r="N2101" s="316"/>
      <c r="O2101" s="316"/>
      <c r="P2101" s="316"/>
      <c r="Q2101" s="316"/>
      <c r="S2101" s="321"/>
      <c r="U2101" s="322"/>
      <c r="V2101" s="316"/>
      <c r="W2101" s="316"/>
      <c r="X2101" s="316"/>
      <c r="Y2101" s="316"/>
      <c r="Z2101" s="316"/>
      <c r="AA2101" s="316"/>
      <c r="AB2101" s="323"/>
      <c r="AU2101" s="324" t="s">
        <v>180</v>
      </c>
      <c r="AV2101" s="324" t="s">
        <v>86</v>
      </c>
      <c r="AW2101" s="116" t="s">
        <v>86</v>
      </c>
      <c r="AX2101" s="116" t="s">
        <v>31</v>
      </c>
      <c r="AY2101" s="116" t="s">
        <v>74</v>
      </c>
      <c r="AZ2101" s="324" t="s">
        <v>172</v>
      </c>
    </row>
    <row r="2102" spans="2:52" s="116" customFormat="1" ht="22.6" customHeight="1" x14ac:dyDescent="0.35">
      <c r="B2102" s="315"/>
      <c r="C2102" s="316"/>
      <c r="D2102" s="316"/>
      <c r="E2102" s="317" t="s">
        <v>5</v>
      </c>
      <c r="F2102" s="318" t="s">
        <v>461</v>
      </c>
      <c r="G2102" s="319"/>
      <c r="H2102" s="319"/>
      <c r="I2102" s="319"/>
      <c r="J2102" s="316"/>
      <c r="K2102" s="320">
        <v>-2.16</v>
      </c>
      <c r="L2102" s="316"/>
      <c r="M2102" s="316"/>
      <c r="N2102" s="316"/>
      <c r="O2102" s="316"/>
      <c r="P2102" s="316"/>
      <c r="Q2102" s="316"/>
      <c r="S2102" s="321"/>
      <c r="U2102" s="322"/>
      <c r="V2102" s="316"/>
      <c r="W2102" s="316"/>
      <c r="X2102" s="316"/>
      <c r="Y2102" s="316"/>
      <c r="Z2102" s="316"/>
      <c r="AA2102" s="316"/>
      <c r="AB2102" s="323"/>
      <c r="AU2102" s="324" t="s">
        <v>180</v>
      </c>
      <c r="AV2102" s="324" t="s">
        <v>86</v>
      </c>
      <c r="AW2102" s="116" t="s">
        <v>86</v>
      </c>
      <c r="AX2102" s="116" t="s">
        <v>31</v>
      </c>
      <c r="AY2102" s="116" t="s">
        <v>74</v>
      </c>
      <c r="AZ2102" s="324" t="s">
        <v>172</v>
      </c>
    </row>
    <row r="2103" spans="2:52" s="116" customFormat="1" ht="22.6" customHeight="1" x14ac:dyDescent="0.35">
      <c r="B2103" s="315"/>
      <c r="C2103" s="316"/>
      <c r="D2103" s="316"/>
      <c r="E2103" s="317" t="s">
        <v>5</v>
      </c>
      <c r="F2103" s="318" t="s">
        <v>716</v>
      </c>
      <c r="G2103" s="319"/>
      <c r="H2103" s="319"/>
      <c r="I2103" s="319"/>
      <c r="J2103" s="316"/>
      <c r="K2103" s="320">
        <v>-8.8000000000000007</v>
      </c>
      <c r="L2103" s="316"/>
      <c r="M2103" s="316"/>
      <c r="N2103" s="316"/>
      <c r="O2103" s="316"/>
      <c r="P2103" s="316"/>
      <c r="Q2103" s="316"/>
      <c r="S2103" s="321"/>
      <c r="U2103" s="322"/>
      <c r="V2103" s="316"/>
      <c r="W2103" s="316"/>
      <c r="X2103" s="316"/>
      <c r="Y2103" s="316"/>
      <c r="Z2103" s="316"/>
      <c r="AA2103" s="316"/>
      <c r="AB2103" s="323"/>
      <c r="AU2103" s="324" t="s">
        <v>180</v>
      </c>
      <c r="AV2103" s="324" t="s">
        <v>86</v>
      </c>
      <c r="AW2103" s="116" t="s">
        <v>86</v>
      </c>
      <c r="AX2103" s="116" t="s">
        <v>31</v>
      </c>
      <c r="AY2103" s="116" t="s">
        <v>74</v>
      </c>
      <c r="AZ2103" s="324" t="s">
        <v>172</v>
      </c>
    </row>
    <row r="2104" spans="2:52" s="116" customFormat="1" ht="22.6" customHeight="1" x14ac:dyDescent="0.35">
      <c r="B2104" s="315"/>
      <c r="C2104" s="316"/>
      <c r="D2104" s="316"/>
      <c r="E2104" s="317" t="s">
        <v>5</v>
      </c>
      <c r="F2104" s="318" t="s">
        <v>717</v>
      </c>
      <c r="G2104" s="319"/>
      <c r="H2104" s="319"/>
      <c r="I2104" s="319"/>
      <c r="J2104" s="316"/>
      <c r="K2104" s="320">
        <v>2.4</v>
      </c>
      <c r="L2104" s="316"/>
      <c r="M2104" s="316"/>
      <c r="N2104" s="316"/>
      <c r="O2104" s="316"/>
      <c r="P2104" s="316"/>
      <c r="Q2104" s="316"/>
      <c r="S2104" s="321"/>
      <c r="U2104" s="322"/>
      <c r="V2104" s="316"/>
      <c r="W2104" s="316"/>
      <c r="X2104" s="316"/>
      <c r="Y2104" s="316"/>
      <c r="Z2104" s="316"/>
      <c r="AA2104" s="316"/>
      <c r="AB2104" s="323"/>
      <c r="AU2104" s="324" t="s">
        <v>180</v>
      </c>
      <c r="AV2104" s="324" t="s">
        <v>86</v>
      </c>
      <c r="AW2104" s="116" t="s">
        <v>86</v>
      </c>
      <c r="AX2104" s="116" t="s">
        <v>31</v>
      </c>
      <c r="AY2104" s="116" t="s">
        <v>74</v>
      </c>
      <c r="AZ2104" s="324" t="s">
        <v>172</v>
      </c>
    </row>
    <row r="2105" spans="2:52" s="116" customFormat="1" ht="22.6" customHeight="1" x14ac:dyDescent="0.35">
      <c r="B2105" s="315"/>
      <c r="C2105" s="316"/>
      <c r="D2105" s="316"/>
      <c r="E2105" s="317" t="s">
        <v>5</v>
      </c>
      <c r="F2105" s="318" t="s">
        <v>718</v>
      </c>
      <c r="G2105" s="319"/>
      <c r="H2105" s="319"/>
      <c r="I2105" s="319"/>
      <c r="J2105" s="316"/>
      <c r="K2105" s="320">
        <v>2.6</v>
      </c>
      <c r="L2105" s="316"/>
      <c r="M2105" s="316"/>
      <c r="N2105" s="316"/>
      <c r="O2105" s="316"/>
      <c r="P2105" s="316"/>
      <c r="Q2105" s="316"/>
      <c r="S2105" s="321"/>
      <c r="U2105" s="322"/>
      <c r="V2105" s="316"/>
      <c r="W2105" s="316"/>
      <c r="X2105" s="316"/>
      <c r="Y2105" s="316"/>
      <c r="Z2105" s="316"/>
      <c r="AA2105" s="316"/>
      <c r="AB2105" s="323"/>
      <c r="AU2105" s="324" t="s">
        <v>180</v>
      </c>
      <c r="AV2105" s="324" t="s">
        <v>86</v>
      </c>
      <c r="AW2105" s="116" t="s">
        <v>86</v>
      </c>
      <c r="AX2105" s="116" t="s">
        <v>31</v>
      </c>
      <c r="AY2105" s="116" t="s">
        <v>74</v>
      </c>
      <c r="AZ2105" s="324" t="s">
        <v>172</v>
      </c>
    </row>
    <row r="2106" spans="2:52" s="119" customFormat="1" ht="22.6" customHeight="1" x14ac:dyDescent="0.35">
      <c r="B2106" s="344"/>
      <c r="C2106" s="345"/>
      <c r="D2106" s="345"/>
      <c r="E2106" s="346" t="s">
        <v>5</v>
      </c>
      <c r="F2106" s="347" t="s">
        <v>250</v>
      </c>
      <c r="G2106" s="348"/>
      <c r="H2106" s="348"/>
      <c r="I2106" s="348"/>
      <c r="J2106" s="345"/>
      <c r="K2106" s="349">
        <v>56.56</v>
      </c>
      <c r="L2106" s="345"/>
      <c r="M2106" s="345"/>
      <c r="N2106" s="345"/>
      <c r="O2106" s="345"/>
      <c r="P2106" s="345"/>
      <c r="Q2106" s="345"/>
      <c r="S2106" s="350"/>
      <c r="U2106" s="351"/>
      <c r="V2106" s="345"/>
      <c r="W2106" s="345"/>
      <c r="X2106" s="345"/>
      <c r="Y2106" s="345"/>
      <c r="Z2106" s="345"/>
      <c r="AA2106" s="345"/>
      <c r="AB2106" s="352"/>
      <c r="AU2106" s="353" t="s">
        <v>180</v>
      </c>
      <c r="AV2106" s="353" t="s">
        <v>86</v>
      </c>
      <c r="AW2106" s="119" t="s">
        <v>190</v>
      </c>
      <c r="AX2106" s="119" t="s">
        <v>31</v>
      </c>
      <c r="AY2106" s="119" t="s">
        <v>74</v>
      </c>
      <c r="AZ2106" s="353" t="s">
        <v>172</v>
      </c>
    </row>
    <row r="2107" spans="2:52" s="116" customFormat="1" ht="22.6" customHeight="1" x14ac:dyDescent="0.35">
      <c r="B2107" s="315"/>
      <c r="C2107" s="316"/>
      <c r="D2107" s="316"/>
      <c r="E2107" s="317" t="s">
        <v>5</v>
      </c>
      <c r="F2107" s="318" t="s">
        <v>719</v>
      </c>
      <c r="G2107" s="319"/>
      <c r="H2107" s="319"/>
      <c r="I2107" s="319"/>
      <c r="J2107" s="316"/>
      <c r="K2107" s="320">
        <v>23.9</v>
      </c>
      <c r="L2107" s="316"/>
      <c r="M2107" s="316"/>
      <c r="N2107" s="316"/>
      <c r="O2107" s="316"/>
      <c r="P2107" s="316"/>
      <c r="Q2107" s="316"/>
      <c r="S2107" s="321"/>
      <c r="U2107" s="322"/>
      <c r="V2107" s="316"/>
      <c r="W2107" s="316"/>
      <c r="X2107" s="316"/>
      <c r="Y2107" s="316"/>
      <c r="Z2107" s="316"/>
      <c r="AA2107" s="316"/>
      <c r="AB2107" s="323"/>
      <c r="AU2107" s="324" t="s">
        <v>180</v>
      </c>
      <c r="AV2107" s="324" t="s">
        <v>86</v>
      </c>
      <c r="AW2107" s="116" t="s">
        <v>86</v>
      </c>
      <c r="AX2107" s="116" t="s">
        <v>31</v>
      </c>
      <c r="AY2107" s="116" t="s">
        <v>74</v>
      </c>
      <c r="AZ2107" s="324" t="s">
        <v>172</v>
      </c>
    </row>
    <row r="2108" spans="2:52" s="116" customFormat="1" ht="22.6" customHeight="1" x14ac:dyDescent="0.35">
      <c r="B2108" s="315"/>
      <c r="C2108" s="316"/>
      <c r="D2108" s="316"/>
      <c r="E2108" s="317" t="s">
        <v>5</v>
      </c>
      <c r="F2108" s="318" t="s">
        <v>720</v>
      </c>
      <c r="G2108" s="319"/>
      <c r="H2108" s="319"/>
      <c r="I2108" s="319"/>
      <c r="J2108" s="316"/>
      <c r="K2108" s="320">
        <v>-3.4</v>
      </c>
      <c r="L2108" s="316"/>
      <c r="M2108" s="316"/>
      <c r="N2108" s="316"/>
      <c r="O2108" s="316"/>
      <c r="P2108" s="316"/>
      <c r="Q2108" s="316"/>
      <c r="S2108" s="321"/>
      <c r="U2108" s="322"/>
      <c r="V2108" s="316"/>
      <c r="W2108" s="316"/>
      <c r="X2108" s="316"/>
      <c r="Y2108" s="316"/>
      <c r="Z2108" s="316"/>
      <c r="AA2108" s="316"/>
      <c r="AB2108" s="323"/>
      <c r="AU2108" s="324" t="s">
        <v>180</v>
      </c>
      <c r="AV2108" s="324" t="s">
        <v>86</v>
      </c>
      <c r="AW2108" s="116" t="s">
        <v>86</v>
      </c>
      <c r="AX2108" s="116" t="s">
        <v>31</v>
      </c>
      <c r="AY2108" s="116" t="s">
        <v>74</v>
      </c>
      <c r="AZ2108" s="324" t="s">
        <v>172</v>
      </c>
    </row>
    <row r="2109" spans="2:52" s="116" customFormat="1" ht="22.6" customHeight="1" x14ac:dyDescent="0.35">
      <c r="B2109" s="315"/>
      <c r="C2109" s="316"/>
      <c r="D2109" s="316"/>
      <c r="E2109" s="317" t="s">
        <v>5</v>
      </c>
      <c r="F2109" s="318" t="s">
        <v>471</v>
      </c>
      <c r="G2109" s="319"/>
      <c r="H2109" s="319"/>
      <c r="I2109" s="319"/>
      <c r="J2109" s="316"/>
      <c r="K2109" s="320">
        <v>-1.08</v>
      </c>
      <c r="L2109" s="316"/>
      <c r="M2109" s="316"/>
      <c r="N2109" s="316"/>
      <c r="O2109" s="316"/>
      <c r="P2109" s="316"/>
      <c r="Q2109" s="316"/>
      <c r="S2109" s="321"/>
      <c r="U2109" s="322"/>
      <c r="V2109" s="316"/>
      <c r="W2109" s="316"/>
      <c r="X2109" s="316"/>
      <c r="Y2109" s="316"/>
      <c r="Z2109" s="316"/>
      <c r="AA2109" s="316"/>
      <c r="AB2109" s="323"/>
      <c r="AU2109" s="324" t="s">
        <v>180</v>
      </c>
      <c r="AV2109" s="324" t="s">
        <v>86</v>
      </c>
      <c r="AW2109" s="116" t="s">
        <v>86</v>
      </c>
      <c r="AX2109" s="116" t="s">
        <v>31</v>
      </c>
      <c r="AY2109" s="116" t="s">
        <v>74</v>
      </c>
      <c r="AZ2109" s="324" t="s">
        <v>172</v>
      </c>
    </row>
    <row r="2110" spans="2:52" s="119" customFormat="1" ht="22.6" customHeight="1" x14ac:dyDescent="0.35">
      <c r="B2110" s="344"/>
      <c r="C2110" s="345"/>
      <c r="D2110" s="345"/>
      <c r="E2110" s="346" t="s">
        <v>5</v>
      </c>
      <c r="F2110" s="347" t="s">
        <v>250</v>
      </c>
      <c r="G2110" s="348"/>
      <c r="H2110" s="348"/>
      <c r="I2110" s="348"/>
      <c r="J2110" s="345"/>
      <c r="K2110" s="349">
        <v>19.420000000000002</v>
      </c>
      <c r="L2110" s="345"/>
      <c r="M2110" s="345"/>
      <c r="N2110" s="345"/>
      <c r="O2110" s="345"/>
      <c r="P2110" s="345"/>
      <c r="Q2110" s="345"/>
      <c r="S2110" s="350"/>
      <c r="U2110" s="351"/>
      <c r="V2110" s="345"/>
      <c r="W2110" s="345"/>
      <c r="X2110" s="345"/>
      <c r="Y2110" s="345"/>
      <c r="Z2110" s="345"/>
      <c r="AA2110" s="345"/>
      <c r="AB2110" s="352"/>
      <c r="AU2110" s="353" t="s">
        <v>180</v>
      </c>
      <c r="AV2110" s="353" t="s">
        <v>86</v>
      </c>
      <c r="AW2110" s="119" t="s">
        <v>190</v>
      </c>
      <c r="AX2110" s="119" t="s">
        <v>31</v>
      </c>
      <c r="AY2110" s="119" t="s">
        <v>74</v>
      </c>
      <c r="AZ2110" s="353" t="s">
        <v>172</v>
      </c>
    </row>
    <row r="2111" spans="2:52" s="116" customFormat="1" ht="22.6" customHeight="1" x14ac:dyDescent="0.35">
      <c r="B2111" s="315"/>
      <c r="C2111" s="316"/>
      <c r="D2111" s="316"/>
      <c r="E2111" s="317" t="s">
        <v>5</v>
      </c>
      <c r="F2111" s="318" t="s">
        <v>721</v>
      </c>
      <c r="G2111" s="319"/>
      <c r="H2111" s="319"/>
      <c r="I2111" s="319"/>
      <c r="J2111" s="316"/>
      <c r="K2111" s="320">
        <v>25.3</v>
      </c>
      <c r="L2111" s="316"/>
      <c r="M2111" s="316"/>
      <c r="N2111" s="316"/>
      <c r="O2111" s="316"/>
      <c r="P2111" s="316"/>
      <c r="Q2111" s="316"/>
      <c r="S2111" s="321"/>
      <c r="U2111" s="322"/>
      <c r="V2111" s="316"/>
      <c r="W2111" s="316"/>
      <c r="X2111" s="316"/>
      <c r="Y2111" s="316"/>
      <c r="Z2111" s="316"/>
      <c r="AA2111" s="316"/>
      <c r="AB2111" s="323"/>
      <c r="AU2111" s="324" t="s">
        <v>180</v>
      </c>
      <c r="AV2111" s="324" t="s">
        <v>86</v>
      </c>
      <c r="AW2111" s="116" t="s">
        <v>86</v>
      </c>
      <c r="AX2111" s="116" t="s">
        <v>31</v>
      </c>
      <c r="AY2111" s="116" t="s">
        <v>74</v>
      </c>
      <c r="AZ2111" s="324" t="s">
        <v>172</v>
      </c>
    </row>
    <row r="2112" spans="2:52" s="116" customFormat="1" ht="22.6" customHeight="1" x14ac:dyDescent="0.35">
      <c r="B2112" s="315"/>
      <c r="C2112" s="316"/>
      <c r="D2112" s="316"/>
      <c r="E2112" s="317" t="s">
        <v>5</v>
      </c>
      <c r="F2112" s="318" t="s">
        <v>497</v>
      </c>
      <c r="G2112" s="319"/>
      <c r="H2112" s="319"/>
      <c r="I2112" s="319"/>
      <c r="J2112" s="316"/>
      <c r="K2112" s="320">
        <v>-5.2</v>
      </c>
      <c r="L2112" s="316"/>
      <c r="M2112" s="316"/>
      <c r="N2112" s="316"/>
      <c r="O2112" s="316"/>
      <c r="P2112" s="316"/>
      <c r="Q2112" s="316"/>
      <c r="S2112" s="321"/>
      <c r="U2112" s="322"/>
      <c r="V2112" s="316"/>
      <c r="W2112" s="316"/>
      <c r="X2112" s="316"/>
      <c r="Y2112" s="316"/>
      <c r="Z2112" s="316"/>
      <c r="AA2112" s="316"/>
      <c r="AB2112" s="323"/>
      <c r="AU2112" s="324" t="s">
        <v>180</v>
      </c>
      <c r="AV2112" s="324" t="s">
        <v>86</v>
      </c>
      <c r="AW2112" s="116" t="s">
        <v>86</v>
      </c>
      <c r="AX2112" s="116" t="s">
        <v>31</v>
      </c>
      <c r="AY2112" s="116" t="s">
        <v>74</v>
      </c>
      <c r="AZ2112" s="324" t="s">
        <v>172</v>
      </c>
    </row>
    <row r="2113" spans="2:52" s="116" customFormat="1" ht="22.6" customHeight="1" x14ac:dyDescent="0.35">
      <c r="B2113" s="315"/>
      <c r="C2113" s="316"/>
      <c r="D2113" s="316"/>
      <c r="E2113" s="317" t="s">
        <v>5</v>
      </c>
      <c r="F2113" s="318" t="s">
        <v>492</v>
      </c>
      <c r="G2113" s="319"/>
      <c r="H2113" s="319"/>
      <c r="I2113" s="319"/>
      <c r="J2113" s="316"/>
      <c r="K2113" s="320">
        <v>-1.44</v>
      </c>
      <c r="L2113" s="316"/>
      <c r="M2113" s="316"/>
      <c r="N2113" s="316"/>
      <c r="O2113" s="316"/>
      <c r="P2113" s="316"/>
      <c r="Q2113" s="316"/>
      <c r="S2113" s="321"/>
      <c r="U2113" s="322"/>
      <c r="V2113" s="316"/>
      <c r="W2113" s="316"/>
      <c r="X2113" s="316"/>
      <c r="Y2113" s="316"/>
      <c r="Z2113" s="316"/>
      <c r="AA2113" s="316"/>
      <c r="AB2113" s="323"/>
      <c r="AU2113" s="324" t="s">
        <v>180</v>
      </c>
      <c r="AV2113" s="324" t="s">
        <v>86</v>
      </c>
      <c r="AW2113" s="116" t="s">
        <v>86</v>
      </c>
      <c r="AX2113" s="116" t="s">
        <v>31</v>
      </c>
      <c r="AY2113" s="116" t="s">
        <v>74</v>
      </c>
      <c r="AZ2113" s="324" t="s">
        <v>172</v>
      </c>
    </row>
    <row r="2114" spans="2:52" s="116" customFormat="1" ht="22.6" customHeight="1" x14ac:dyDescent="0.35">
      <c r="B2114" s="315"/>
      <c r="C2114" s="316"/>
      <c r="D2114" s="316"/>
      <c r="E2114" s="317" t="s">
        <v>5</v>
      </c>
      <c r="F2114" s="318" t="s">
        <v>722</v>
      </c>
      <c r="G2114" s="319"/>
      <c r="H2114" s="319"/>
      <c r="I2114" s="319"/>
      <c r="J2114" s="316"/>
      <c r="K2114" s="320">
        <v>1.2</v>
      </c>
      <c r="L2114" s="316"/>
      <c r="M2114" s="316"/>
      <c r="N2114" s="316"/>
      <c r="O2114" s="316"/>
      <c r="P2114" s="316"/>
      <c r="Q2114" s="316"/>
      <c r="S2114" s="321"/>
      <c r="U2114" s="322"/>
      <c r="V2114" s="316"/>
      <c r="W2114" s="316"/>
      <c r="X2114" s="316"/>
      <c r="Y2114" s="316"/>
      <c r="Z2114" s="316"/>
      <c r="AA2114" s="316"/>
      <c r="AB2114" s="323"/>
      <c r="AU2114" s="324" t="s">
        <v>180</v>
      </c>
      <c r="AV2114" s="324" t="s">
        <v>86</v>
      </c>
      <c r="AW2114" s="116" t="s">
        <v>86</v>
      </c>
      <c r="AX2114" s="116" t="s">
        <v>31</v>
      </c>
      <c r="AY2114" s="116" t="s">
        <v>74</v>
      </c>
      <c r="AZ2114" s="324" t="s">
        <v>172</v>
      </c>
    </row>
    <row r="2115" spans="2:52" s="119" customFormat="1" ht="22.6" customHeight="1" x14ac:dyDescent="0.35">
      <c r="B2115" s="344"/>
      <c r="C2115" s="345"/>
      <c r="D2115" s="345"/>
      <c r="E2115" s="346" t="s">
        <v>5</v>
      </c>
      <c r="F2115" s="347" t="s">
        <v>250</v>
      </c>
      <c r="G2115" s="348"/>
      <c r="H2115" s="348"/>
      <c r="I2115" s="348"/>
      <c r="J2115" s="345"/>
      <c r="K2115" s="349">
        <v>19.86</v>
      </c>
      <c r="L2115" s="345"/>
      <c r="M2115" s="345"/>
      <c r="N2115" s="345"/>
      <c r="O2115" s="345"/>
      <c r="P2115" s="345"/>
      <c r="Q2115" s="345"/>
      <c r="S2115" s="350"/>
      <c r="U2115" s="351"/>
      <c r="V2115" s="345"/>
      <c r="W2115" s="345"/>
      <c r="X2115" s="345"/>
      <c r="Y2115" s="345"/>
      <c r="Z2115" s="345"/>
      <c r="AA2115" s="345"/>
      <c r="AB2115" s="352"/>
      <c r="AU2115" s="353" t="s">
        <v>180</v>
      </c>
      <c r="AV2115" s="353" t="s">
        <v>86</v>
      </c>
      <c r="AW2115" s="119" t="s">
        <v>190</v>
      </c>
      <c r="AX2115" s="119" t="s">
        <v>31</v>
      </c>
      <c r="AY2115" s="119" t="s">
        <v>74</v>
      </c>
      <c r="AZ2115" s="353" t="s">
        <v>172</v>
      </c>
    </row>
    <row r="2116" spans="2:52" s="116" customFormat="1" ht="22.6" customHeight="1" x14ac:dyDescent="0.35">
      <c r="B2116" s="315"/>
      <c r="C2116" s="316"/>
      <c r="D2116" s="316"/>
      <c r="E2116" s="317" t="s">
        <v>5</v>
      </c>
      <c r="F2116" s="318" t="s">
        <v>723</v>
      </c>
      <c r="G2116" s="319"/>
      <c r="H2116" s="319"/>
      <c r="I2116" s="319"/>
      <c r="J2116" s="316"/>
      <c r="K2116" s="320">
        <v>23.9</v>
      </c>
      <c r="L2116" s="316"/>
      <c r="M2116" s="316"/>
      <c r="N2116" s="316"/>
      <c r="O2116" s="316"/>
      <c r="P2116" s="316"/>
      <c r="Q2116" s="316"/>
      <c r="S2116" s="321"/>
      <c r="U2116" s="322"/>
      <c r="V2116" s="316"/>
      <c r="W2116" s="316"/>
      <c r="X2116" s="316"/>
      <c r="Y2116" s="316"/>
      <c r="Z2116" s="316"/>
      <c r="AA2116" s="316"/>
      <c r="AB2116" s="323"/>
      <c r="AU2116" s="324" t="s">
        <v>180</v>
      </c>
      <c r="AV2116" s="324" t="s">
        <v>86</v>
      </c>
      <c r="AW2116" s="116" t="s">
        <v>86</v>
      </c>
      <c r="AX2116" s="116" t="s">
        <v>31</v>
      </c>
      <c r="AY2116" s="116" t="s">
        <v>74</v>
      </c>
      <c r="AZ2116" s="324" t="s">
        <v>172</v>
      </c>
    </row>
    <row r="2117" spans="2:52" s="116" customFormat="1" ht="22.6" customHeight="1" x14ac:dyDescent="0.35">
      <c r="B2117" s="315"/>
      <c r="C2117" s="316"/>
      <c r="D2117" s="316"/>
      <c r="E2117" s="317" t="s">
        <v>5</v>
      </c>
      <c r="F2117" s="318" t="s">
        <v>475</v>
      </c>
      <c r="G2117" s="319"/>
      <c r="H2117" s="319"/>
      <c r="I2117" s="319"/>
      <c r="J2117" s="316"/>
      <c r="K2117" s="320">
        <v>-1.8</v>
      </c>
      <c r="L2117" s="316"/>
      <c r="M2117" s="316"/>
      <c r="N2117" s="316"/>
      <c r="O2117" s="316"/>
      <c r="P2117" s="316"/>
      <c r="Q2117" s="316"/>
      <c r="S2117" s="321"/>
      <c r="U2117" s="322"/>
      <c r="V2117" s="316"/>
      <c r="W2117" s="316"/>
      <c r="X2117" s="316"/>
      <c r="Y2117" s="316"/>
      <c r="Z2117" s="316"/>
      <c r="AA2117" s="316"/>
      <c r="AB2117" s="323"/>
      <c r="AU2117" s="324" t="s">
        <v>180</v>
      </c>
      <c r="AV2117" s="324" t="s">
        <v>86</v>
      </c>
      <c r="AW2117" s="116" t="s">
        <v>86</v>
      </c>
      <c r="AX2117" s="116" t="s">
        <v>31</v>
      </c>
      <c r="AY2117" s="116" t="s">
        <v>74</v>
      </c>
      <c r="AZ2117" s="324" t="s">
        <v>172</v>
      </c>
    </row>
    <row r="2118" spans="2:52" s="116" customFormat="1" ht="22.6" customHeight="1" x14ac:dyDescent="0.35">
      <c r="B2118" s="315"/>
      <c r="C2118" s="316"/>
      <c r="D2118" s="316"/>
      <c r="E2118" s="317" t="s">
        <v>5</v>
      </c>
      <c r="F2118" s="318" t="s">
        <v>471</v>
      </c>
      <c r="G2118" s="319"/>
      <c r="H2118" s="319"/>
      <c r="I2118" s="319"/>
      <c r="J2118" s="316"/>
      <c r="K2118" s="320">
        <v>-1.08</v>
      </c>
      <c r="L2118" s="316"/>
      <c r="M2118" s="316"/>
      <c r="N2118" s="316"/>
      <c r="O2118" s="316"/>
      <c r="P2118" s="316"/>
      <c r="Q2118" s="316"/>
      <c r="S2118" s="321"/>
      <c r="U2118" s="322"/>
      <c r="V2118" s="316"/>
      <c r="W2118" s="316"/>
      <c r="X2118" s="316"/>
      <c r="Y2118" s="316"/>
      <c r="Z2118" s="316"/>
      <c r="AA2118" s="316"/>
      <c r="AB2118" s="323"/>
      <c r="AU2118" s="324" t="s">
        <v>180</v>
      </c>
      <c r="AV2118" s="324" t="s">
        <v>86</v>
      </c>
      <c r="AW2118" s="116" t="s">
        <v>86</v>
      </c>
      <c r="AX2118" s="116" t="s">
        <v>31</v>
      </c>
      <c r="AY2118" s="116" t="s">
        <v>74</v>
      </c>
      <c r="AZ2118" s="324" t="s">
        <v>172</v>
      </c>
    </row>
    <row r="2119" spans="2:52" s="119" customFormat="1" ht="22.6" customHeight="1" x14ac:dyDescent="0.35">
      <c r="B2119" s="344"/>
      <c r="C2119" s="345"/>
      <c r="D2119" s="345"/>
      <c r="E2119" s="346" t="s">
        <v>5</v>
      </c>
      <c r="F2119" s="347" t="s">
        <v>250</v>
      </c>
      <c r="G2119" s="348"/>
      <c r="H2119" s="348"/>
      <c r="I2119" s="348"/>
      <c r="J2119" s="345"/>
      <c r="K2119" s="349">
        <v>21.02</v>
      </c>
      <c r="L2119" s="345"/>
      <c r="M2119" s="345"/>
      <c r="N2119" s="345"/>
      <c r="O2119" s="345"/>
      <c r="P2119" s="345"/>
      <c r="Q2119" s="345"/>
      <c r="S2119" s="350"/>
      <c r="U2119" s="351"/>
      <c r="V2119" s="345"/>
      <c r="W2119" s="345"/>
      <c r="X2119" s="345"/>
      <c r="Y2119" s="345"/>
      <c r="Z2119" s="345"/>
      <c r="AA2119" s="345"/>
      <c r="AB2119" s="352"/>
      <c r="AU2119" s="353" t="s">
        <v>180</v>
      </c>
      <c r="AV2119" s="353" t="s">
        <v>86</v>
      </c>
      <c r="AW2119" s="119" t="s">
        <v>190</v>
      </c>
      <c r="AX2119" s="119" t="s">
        <v>31</v>
      </c>
      <c r="AY2119" s="119" t="s">
        <v>74</v>
      </c>
      <c r="AZ2119" s="353" t="s">
        <v>172</v>
      </c>
    </row>
    <row r="2120" spans="2:52" s="116" customFormat="1" ht="22.6" customHeight="1" x14ac:dyDescent="0.35">
      <c r="B2120" s="315"/>
      <c r="C2120" s="316"/>
      <c r="D2120" s="316"/>
      <c r="E2120" s="317" t="s">
        <v>5</v>
      </c>
      <c r="F2120" s="318" t="s">
        <v>724</v>
      </c>
      <c r="G2120" s="319"/>
      <c r="H2120" s="319"/>
      <c r="I2120" s="319"/>
      <c r="J2120" s="316"/>
      <c r="K2120" s="320">
        <v>15.5</v>
      </c>
      <c r="L2120" s="316"/>
      <c r="M2120" s="316"/>
      <c r="N2120" s="316"/>
      <c r="O2120" s="316"/>
      <c r="P2120" s="316"/>
      <c r="Q2120" s="316"/>
      <c r="S2120" s="321"/>
      <c r="U2120" s="322"/>
      <c r="V2120" s="316"/>
      <c r="W2120" s="316"/>
      <c r="X2120" s="316"/>
      <c r="Y2120" s="316"/>
      <c r="Z2120" s="316"/>
      <c r="AA2120" s="316"/>
      <c r="AB2120" s="323"/>
      <c r="AU2120" s="324" t="s">
        <v>180</v>
      </c>
      <c r="AV2120" s="324" t="s">
        <v>86</v>
      </c>
      <c r="AW2120" s="116" t="s">
        <v>86</v>
      </c>
      <c r="AX2120" s="116" t="s">
        <v>31</v>
      </c>
      <c r="AY2120" s="116" t="s">
        <v>74</v>
      </c>
      <c r="AZ2120" s="324" t="s">
        <v>172</v>
      </c>
    </row>
    <row r="2121" spans="2:52" s="116" customFormat="1" ht="22.6" customHeight="1" x14ac:dyDescent="0.35">
      <c r="B2121" s="315"/>
      <c r="C2121" s="316"/>
      <c r="D2121" s="316"/>
      <c r="E2121" s="317" t="s">
        <v>5</v>
      </c>
      <c r="F2121" s="318" t="s">
        <v>450</v>
      </c>
      <c r="G2121" s="319"/>
      <c r="H2121" s="319"/>
      <c r="I2121" s="319"/>
      <c r="J2121" s="316"/>
      <c r="K2121" s="320">
        <v>-1.6</v>
      </c>
      <c r="L2121" s="316"/>
      <c r="M2121" s="316"/>
      <c r="N2121" s="316"/>
      <c r="O2121" s="316"/>
      <c r="P2121" s="316"/>
      <c r="Q2121" s="316"/>
      <c r="S2121" s="321"/>
      <c r="U2121" s="322"/>
      <c r="V2121" s="316"/>
      <c r="W2121" s="316"/>
      <c r="X2121" s="316"/>
      <c r="Y2121" s="316"/>
      <c r="Z2121" s="316"/>
      <c r="AA2121" s="316"/>
      <c r="AB2121" s="323"/>
      <c r="AU2121" s="324" t="s">
        <v>180</v>
      </c>
      <c r="AV2121" s="324" t="s">
        <v>86</v>
      </c>
      <c r="AW2121" s="116" t="s">
        <v>86</v>
      </c>
      <c r="AX2121" s="116" t="s">
        <v>31</v>
      </c>
      <c r="AY2121" s="116" t="s">
        <v>74</v>
      </c>
      <c r="AZ2121" s="324" t="s">
        <v>172</v>
      </c>
    </row>
    <row r="2122" spans="2:52" s="119" customFormat="1" ht="22.6" customHeight="1" x14ac:dyDescent="0.35">
      <c r="B2122" s="344"/>
      <c r="C2122" s="345"/>
      <c r="D2122" s="345"/>
      <c r="E2122" s="346" t="s">
        <v>5</v>
      </c>
      <c r="F2122" s="347" t="s">
        <v>250</v>
      </c>
      <c r="G2122" s="348"/>
      <c r="H2122" s="348"/>
      <c r="I2122" s="348"/>
      <c r="J2122" s="345"/>
      <c r="K2122" s="349">
        <v>13.9</v>
      </c>
      <c r="L2122" s="345"/>
      <c r="M2122" s="345"/>
      <c r="N2122" s="345"/>
      <c r="O2122" s="345"/>
      <c r="P2122" s="345"/>
      <c r="Q2122" s="345"/>
      <c r="S2122" s="350"/>
      <c r="U2122" s="351"/>
      <c r="V2122" s="345"/>
      <c r="W2122" s="345"/>
      <c r="X2122" s="345"/>
      <c r="Y2122" s="345"/>
      <c r="Z2122" s="345"/>
      <c r="AA2122" s="345"/>
      <c r="AB2122" s="352"/>
      <c r="AU2122" s="353" t="s">
        <v>180</v>
      </c>
      <c r="AV2122" s="353" t="s">
        <v>86</v>
      </c>
      <c r="AW2122" s="119" t="s">
        <v>190</v>
      </c>
      <c r="AX2122" s="119" t="s">
        <v>31</v>
      </c>
      <c r="AY2122" s="119" t="s">
        <v>74</v>
      </c>
      <c r="AZ2122" s="353" t="s">
        <v>172</v>
      </c>
    </row>
    <row r="2123" spans="2:52" s="116" customFormat="1" ht="22.6" customHeight="1" x14ac:dyDescent="0.35">
      <c r="B2123" s="315"/>
      <c r="C2123" s="316"/>
      <c r="D2123" s="316"/>
      <c r="E2123" s="317" t="s">
        <v>5</v>
      </c>
      <c r="F2123" s="318" t="s">
        <v>725</v>
      </c>
      <c r="G2123" s="319"/>
      <c r="H2123" s="319"/>
      <c r="I2123" s="319"/>
      <c r="J2123" s="316"/>
      <c r="K2123" s="320">
        <v>24.44</v>
      </c>
      <c r="L2123" s="316"/>
      <c r="M2123" s="316"/>
      <c r="N2123" s="316"/>
      <c r="O2123" s="316"/>
      <c r="P2123" s="316"/>
      <c r="Q2123" s="316"/>
      <c r="S2123" s="321"/>
      <c r="U2123" s="322"/>
      <c r="V2123" s="316"/>
      <c r="W2123" s="316"/>
      <c r="X2123" s="316"/>
      <c r="Y2123" s="316"/>
      <c r="Z2123" s="316"/>
      <c r="AA2123" s="316"/>
      <c r="AB2123" s="323"/>
      <c r="AU2123" s="324" t="s">
        <v>180</v>
      </c>
      <c r="AV2123" s="324" t="s">
        <v>86</v>
      </c>
      <c r="AW2123" s="116" t="s">
        <v>86</v>
      </c>
      <c r="AX2123" s="116" t="s">
        <v>31</v>
      </c>
      <c r="AY2123" s="116" t="s">
        <v>74</v>
      </c>
      <c r="AZ2123" s="324" t="s">
        <v>172</v>
      </c>
    </row>
    <row r="2124" spans="2:52" s="116" customFormat="1" ht="22.6" customHeight="1" x14ac:dyDescent="0.35">
      <c r="B2124" s="315"/>
      <c r="C2124" s="316"/>
      <c r="D2124" s="316"/>
      <c r="E2124" s="317" t="s">
        <v>5</v>
      </c>
      <c r="F2124" s="318" t="s">
        <v>499</v>
      </c>
      <c r="G2124" s="319"/>
      <c r="H2124" s="319"/>
      <c r="I2124" s="319"/>
      <c r="J2124" s="316"/>
      <c r="K2124" s="320">
        <v>-5.4</v>
      </c>
      <c r="L2124" s="316"/>
      <c r="M2124" s="316"/>
      <c r="N2124" s="316"/>
      <c r="O2124" s="316"/>
      <c r="P2124" s="316"/>
      <c r="Q2124" s="316"/>
      <c r="S2124" s="321"/>
      <c r="U2124" s="322"/>
      <c r="V2124" s="316"/>
      <c r="W2124" s="316"/>
      <c r="X2124" s="316"/>
      <c r="Y2124" s="316"/>
      <c r="Z2124" s="316"/>
      <c r="AA2124" s="316"/>
      <c r="AB2124" s="323"/>
      <c r="AU2124" s="324" t="s">
        <v>180</v>
      </c>
      <c r="AV2124" s="324" t="s">
        <v>86</v>
      </c>
      <c r="AW2124" s="116" t="s">
        <v>86</v>
      </c>
      <c r="AX2124" s="116" t="s">
        <v>31</v>
      </c>
      <c r="AY2124" s="116" t="s">
        <v>74</v>
      </c>
      <c r="AZ2124" s="324" t="s">
        <v>172</v>
      </c>
    </row>
    <row r="2125" spans="2:52" s="116" customFormat="1" ht="22.6" customHeight="1" x14ac:dyDescent="0.35">
      <c r="B2125" s="315"/>
      <c r="C2125" s="316"/>
      <c r="D2125" s="316"/>
      <c r="E2125" s="317" t="s">
        <v>5</v>
      </c>
      <c r="F2125" s="318" t="s">
        <v>726</v>
      </c>
      <c r="G2125" s="319"/>
      <c r="H2125" s="319"/>
      <c r="I2125" s="319"/>
      <c r="J2125" s="316"/>
      <c r="K2125" s="320">
        <v>2.2000000000000002</v>
      </c>
      <c r="L2125" s="316"/>
      <c r="M2125" s="316"/>
      <c r="N2125" s="316"/>
      <c r="O2125" s="316"/>
      <c r="P2125" s="316"/>
      <c r="Q2125" s="316"/>
      <c r="S2125" s="321"/>
      <c r="U2125" s="322"/>
      <c r="V2125" s="316"/>
      <c r="W2125" s="316"/>
      <c r="X2125" s="316"/>
      <c r="Y2125" s="316"/>
      <c r="Z2125" s="316"/>
      <c r="AA2125" s="316"/>
      <c r="AB2125" s="323"/>
      <c r="AU2125" s="324" t="s">
        <v>180</v>
      </c>
      <c r="AV2125" s="324" t="s">
        <v>86</v>
      </c>
      <c r="AW2125" s="116" t="s">
        <v>86</v>
      </c>
      <c r="AX2125" s="116" t="s">
        <v>31</v>
      </c>
      <c r="AY2125" s="116" t="s">
        <v>74</v>
      </c>
      <c r="AZ2125" s="324" t="s">
        <v>172</v>
      </c>
    </row>
    <row r="2126" spans="2:52" s="119" customFormat="1" ht="22.6" customHeight="1" x14ac:dyDescent="0.35">
      <c r="B2126" s="344"/>
      <c r="C2126" s="345"/>
      <c r="D2126" s="345"/>
      <c r="E2126" s="346" t="s">
        <v>5</v>
      </c>
      <c r="F2126" s="347" t="s">
        <v>250</v>
      </c>
      <c r="G2126" s="348"/>
      <c r="H2126" s="348"/>
      <c r="I2126" s="348"/>
      <c r="J2126" s="345"/>
      <c r="K2126" s="349">
        <v>21.24</v>
      </c>
      <c r="L2126" s="345"/>
      <c r="M2126" s="345"/>
      <c r="N2126" s="345"/>
      <c r="O2126" s="345"/>
      <c r="P2126" s="345"/>
      <c r="Q2126" s="345"/>
      <c r="S2126" s="350"/>
      <c r="U2126" s="351"/>
      <c r="V2126" s="345"/>
      <c r="W2126" s="345"/>
      <c r="X2126" s="345"/>
      <c r="Y2126" s="345"/>
      <c r="Z2126" s="345"/>
      <c r="AA2126" s="345"/>
      <c r="AB2126" s="352"/>
      <c r="AU2126" s="353" t="s">
        <v>180</v>
      </c>
      <c r="AV2126" s="353" t="s">
        <v>86</v>
      </c>
      <c r="AW2126" s="119" t="s">
        <v>190</v>
      </c>
      <c r="AX2126" s="119" t="s">
        <v>31</v>
      </c>
      <c r="AY2126" s="119" t="s">
        <v>74</v>
      </c>
      <c r="AZ2126" s="353" t="s">
        <v>172</v>
      </c>
    </row>
    <row r="2127" spans="2:52" s="116" customFormat="1" ht="22.6" customHeight="1" x14ac:dyDescent="0.35">
      <c r="B2127" s="315"/>
      <c r="C2127" s="316"/>
      <c r="D2127" s="316"/>
      <c r="E2127" s="317" t="s">
        <v>5</v>
      </c>
      <c r="F2127" s="318" t="s">
        <v>727</v>
      </c>
      <c r="G2127" s="319"/>
      <c r="H2127" s="319"/>
      <c r="I2127" s="319"/>
      <c r="J2127" s="316"/>
      <c r="K2127" s="320">
        <v>29.8</v>
      </c>
      <c r="L2127" s="316"/>
      <c r="M2127" s="316"/>
      <c r="N2127" s="316"/>
      <c r="O2127" s="316"/>
      <c r="P2127" s="316"/>
      <c r="Q2127" s="316"/>
      <c r="S2127" s="321"/>
      <c r="U2127" s="322"/>
      <c r="V2127" s="316"/>
      <c r="W2127" s="316"/>
      <c r="X2127" s="316"/>
      <c r="Y2127" s="316"/>
      <c r="Z2127" s="316"/>
      <c r="AA2127" s="316"/>
      <c r="AB2127" s="323"/>
      <c r="AU2127" s="324" t="s">
        <v>180</v>
      </c>
      <c r="AV2127" s="324" t="s">
        <v>86</v>
      </c>
      <c r="AW2127" s="116" t="s">
        <v>86</v>
      </c>
      <c r="AX2127" s="116" t="s">
        <v>31</v>
      </c>
      <c r="AY2127" s="116" t="s">
        <v>74</v>
      </c>
      <c r="AZ2127" s="324" t="s">
        <v>172</v>
      </c>
    </row>
    <row r="2128" spans="2:52" s="116" customFormat="1" ht="22.6" customHeight="1" x14ac:dyDescent="0.35">
      <c r="B2128" s="315"/>
      <c r="C2128" s="316"/>
      <c r="D2128" s="316"/>
      <c r="E2128" s="317" t="s">
        <v>5</v>
      </c>
      <c r="F2128" s="318" t="s">
        <v>475</v>
      </c>
      <c r="G2128" s="319"/>
      <c r="H2128" s="319"/>
      <c r="I2128" s="319"/>
      <c r="J2128" s="316"/>
      <c r="K2128" s="320">
        <v>-1.8</v>
      </c>
      <c r="L2128" s="316"/>
      <c r="M2128" s="316"/>
      <c r="N2128" s="316"/>
      <c r="O2128" s="316"/>
      <c r="P2128" s="316"/>
      <c r="Q2128" s="316"/>
      <c r="S2128" s="321"/>
      <c r="U2128" s="322"/>
      <c r="V2128" s="316"/>
      <c r="W2128" s="316"/>
      <c r="X2128" s="316"/>
      <c r="Y2128" s="316"/>
      <c r="Z2128" s="316"/>
      <c r="AA2128" s="316"/>
      <c r="AB2128" s="323"/>
      <c r="AU2128" s="324" t="s">
        <v>180</v>
      </c>
      <c r="AV2128" s="324" t="s">
        <v>86</v>
      </c>
      <c r="AW2128" s="116" t="s">
        <v>86</v>
      </c>
      <c r="AX2128" s="116" t="s">
        <v>31</v>
      </c>
      <c r="AY2128" s="116" t="s">
        <v>74</v>
      </c>
      <c r="AZ2128" s="324" t="s">
        <v>172</v>
      </c>
    </row>
    <row r="2129" spans="2:52" s="116" customFormat="1" ht="22.6" customHeight="1" x14ac:dyDescent="0.35">
      <c r="B2129" s="315"/>
      <c r="C2129" s="316"/>
      <c r="D2129" s="316"/>
      <c r="E2129" s="317" t="s">
        <v>5</v>
      </c>
      <c r="F2129" s="318" t="s">
        <v>476</v>
      </c>
      <c r="G2129" s="319"/>
      <c r="H2129" s="319"/>
      <c r="I2129" s="319"/>
      <c r="J2129" s="316"/>
      <c r="K2129" s="320">
        <v>-1.32</v>
      </c>
      <c r="L2129" s="316"/>
      <c r="M2129" s="316"/>
      <c r="N2129" s="316"/>
      <c r="O2129" s="316"/>
      <c r="P2129" s="316"/>
      <c r="Q2129" s="316"/>
      <c r="S2129" s="321"/>
      <c r="U2129" s="322"/>
      <c r="V2129" s="316"/>
      <c r="W2129" s="316"/>
      <c r="X2129" s="316"/>
      <c r="Y2129" s="316"/>
      <c r="Z2129" s="316"/>
      <c r="AA2129" s="316"/>
      <c r="AB2129" s="323"/>
      <c r="AU2129" s="324" t="s">
        <v>180</v>
      </c>
      <c r="AV2129" s="324" t="s">
        <v>86</v>
      </c>
      <c r="AW2129" s="116" t="s">
        <v>86</v>
      </c>
      <c r="AX2129" s="116" t="s">
        <v>31</v>
      </c>
      <c r="AY2129" s="116" t="s">
        <v>74</v>
      </c>
      <c r="AZ2129" s="324" t="s">
        <v>172</v>
      </c>
    </row>
    <row r="2130" spans="2:52" s="119" customFormat="1" ht="22.6" customHeight="1" x14ac:dyDescent="0.35">
      <c r="B2130" s="344"/>
      <c r="C2130" s="345"/>
      <c r="D2130" s="345"/>
      <c r="E2130" s="346" t="s">
        <v>5</v>
      </c>
      <c r="F2130" s="347" t="s">
        <v>250</v>
      </c>
      <c r="G2130" s="348"/>
      <c r="H2130" s="348"/>
      <c r="I2130" s="348"/>
      <c r="J2130" s="345"/>
      <c r="K2130" s="349">
        <v>26.68</v>
      </c>
      <c r="L2130" s="345"/>
      <c r="M2130" s="345"/>
      <c r="N2130" s="345"/>
      <c r="O2130" s="345"/>
      <c r="P2130" s="345"/>
      <c r="Q2130" s="345"/>
      <c r="S2130" s="350"/>
      <c r="U2130" s="351"/>
      <c r="V2130" s="345"/>
      <c r="W2130" s="345"/>
      <c r="X2130" s="345"/>
      <c r="Y2130" s="345"/>
      <c r="Z2130" s="345"/>
      <c r="AA2130" s="345"/>
      <c r="AB2130" s="352"/>
      <c r="AU2130" s="353" t="s">
        <v>180</v>
      </c>
      <c r="AV2130" s="353" t="s">
        <v>86</v>
      </c>
      <c r="AW2130" s="119" t="s">
        <v>190</v>
      </c>
      <c r="AX2130" s="119" t="s">
        <v>31</v>
      </c>
      <c r="AY2130" s="119" t="s">
        <v>74</v>
      </c>
      <c r="AZ2130" s="353" t="s">
        <v>172</v>
      </c>
    </row>
    <row r="2131" spans="2:52" s="116" customFormat="1" ht="22.6" customHeight="1" x14ac:dyDescent="0.35">
      <c r="B2131" s="315"/>
      <c r="C2131" s="316"/>
      <c r="D2131" s="316"/>
      <c r="E2131" s="317" t="s">
        <v>5</v>
      </c>
      <c r="F2131" s="318" t="s">
        <v>728</v>
      </c>
      <c r="G2131" s="319"/>
      <c r="H2131" s="319"/>
      <c r="I2131" s="319"/>
      <c r="J2131" s="316"/>
      <c r="K2131" s="320">
        <v>25.6</v>
      </c>
      <c r="L2131" s="316"/>
      <c r="M2131" s="316"/>
      <c r="N2131" s="316"/>
      <c r="O2131" s="316"/>
      <c r="P2131" s="316"/>
      <c r="Q2131" s="316"/>
      <c r="S2131" s="321"/>
      <c r="U2131" s="322"/>
      <c r="V2131" s="316"/>
      <c r="W2131" s="316"/>
      <c r="X2131" s="316"/>
      <c r="Y2131" s="316"/>
      <c r="Z2131" s="316"/>
      <c r="AA2131" s="316"/>
      <c r="AB2131" s="323"/>
      <c r="AU2131" s="324" t="s">
        <v>180</v>
      </c>
      <c r="AV2131" s="324" t="s">
        <v>86</v>
      </c>
      <c r="AW2131" s="116" t="s">
        <v>86</v>
      </c>
      <c r="AX2131" s="116" t="s">
        <v>31</v>
      </c>
      <c r="AY2131" s="116" t="s">
        <v>74</v>
      </c>
      <c r="AZ2131" s="324" t="s">
        <v>172</v>
      </c>
    </row>
    <row r="2132" spans="2:52" s="116" customFormat="1" ht="22.6" customHeight="1" x14ac:dyDescent="0.35">
      <c r="B2132" s="315"/>
      <c r="C2132" s="316"/>
      <c r="D2132" s="316"/>
      <c r="E2132" s="317" t="s">
        <v>5</v>
      </c>
      <c r="F2132" s="318" t="s">
        <v>720</v>
      </c>
      <c r="G2132" s="319"/>
      <c r="H2132" s="319"/>
      <c r="I2132" s="319"/>
      <c r="J2132" s="316"/>
      <c r="K2132" s="320">
        <v>-3.4</v>
      </c>
      <c r="L2132" s="316"/>
      <c r="M2132" s="316"/>
      <c r="N2132" s="316"/>
      <c r="O2132" s="316"/>
      <c r="P2132" s="316"/>
      <c r="Q2132" s="316"/>
      <c r="S2132" s="321"/>
      <c r="U2132" s="322"/>
      <c r="V2132" s="316"/>
      <c r="W2132" s="316"/>
      <c r="X2132" s="316"/>
      <c r="Y2132" s="316"/>
      <c r="Z2132" s="316"/>
      <c r="AA2132" s="316"/>
      <c r="AB2132" s="323"/>
      <c r="AU2132" s="324" t="s">
        <v>180</v>
      </c>
      <c r="AV2132" s="324" t="s">
        <v>86</v>
      </c>
      <c r="AW2132" s="116" t="s">
        <v>86</v>
      </c>
      <c r="AX2132" s="116" t="s">
        <v>31</v>
      </c>
      <c r="AY2132" s="116" t="s">
        <v>74</v>
      </c>
      <c r="AZ2132" s="324" t="s">
        <v>172</v>
      </c>
    </row>
    <row r="2133" spans="2:52" s="116" customFormat="1" ht="22.6" customHeight="1" x14ac:dyDescent="0.35">
      <c r="B2133" s="315"/>
      <c r="C2133" s="316"/>
      <c r="D2133" s="316"/>
      <c r="E2133" s="317" t="s">
        <v>5</v>
      </c>
      <c r="F2133" s="318" t="s">
        <v>476</v>
      </c>
      <c r="G2133" s="319"/>
      <c r="H2133" s="319"/>
      <c r="I2133" s="319"/>
      <c r="J2133" s="316"/>
      <c r="K2133" s="320">
        <v>-1.32</v>
      </c>
      <c r="L2133" s="316"/>
      <c r="M2133" s="316"/>
      <c r="N2133" s="316"/>
      <c r="O2133" s="316"/>
      <c r="P2133" s="316"/>
      <c r="Q2133" s="316"/>
      <c r="S2133" s="321"/>
      <c r="U2133" s="322"/>
      <c r="V2133" s="316"/>
      <c r="W2133" s="316"/>
      <c r="X2133" s="316"/>
      <c r="Y2133" s="316"/>
      <c r="Z2133" s="316"/>
      <c r="AA2133" s="316"/>
      <c r="AB2133" s="323"/>
      <c r="AU2133" s="324" t="s">
        <v>180</v>
      </c>
      <c r="AV2133" s="324" t="s">
        <v>86</v>
      </c>
      <c r="AW2133" s="116" t="s">
        <v>86</v>
      </c>
      <c r="AX2133" s="116" t="s">
        <v>31</v>
      </c>
      <c r="AY2133" s="116" t="s">
        <v>74</v>
      </c>
      <c r="AZ2133" s="324" t="s">
        <v>172</v>
      </c>
    </row>
    <row r="2134" spans="2:52" s="119" customFormat="1" ht="22.6" customHeight="1" x14ac:dyDescent="0.35">
      <c r="B2134" s="344"/>
      <c r="C2134" s="345"/>
      <c r="D2134" s="345"/>
      <c r="E2134" s="346" t="s">
        <v>5</v>
      </c>
      <c r="F2134" s="347" t="s">
        <v>250</v>
      </c>
      <c r="G2134" s="348"/>
      <c r="H2134" s="348"/>
      <c r="I2134" s="348"/>
      <c r="J2134" s="345"/>
      <c r="K2134" s="349">
        <v>20.88</v>
      </c>
      <c r="L2134" s="345"/>
      <c r="M2134" s="345"/>
      <c r="N2134" s="345"/>
      <c r="O2134" s="345"/>
      <c r="P2134" s="345"/>
      <c r="Q2134" s="345"/>
      <c r="S2134" s="350"/>
      <c r="U2134" s="351"/>
      <c r="V2134" s="345"/>
      <c r="W2134" s="345"/>
      <c r="X2134" s="345"/>
      <c r="Y2134" s="345"/>
      <c r="Z2134" s="345"/>
      <c r="AA2134" s="345"/>
      <c r="AB2134" s="352"/>
      <c r="AU2134" s="353" t="s">
        <v>180</v>
      </c>
      <c r="AV2134" s="353" t="s">
        <v>86</v>
      </c>
      <c r="AW2134" s="119" t="s">
        <v>190</v>
      </c>
      <c r="AX2134" s="119" t="s">
        <v>31</v>
      </c>
      <c r="AY2134" s="119" t="s">
        <v>74</v>
      </c>
      <c r="AZ2134" s="353" t="s">
        <v>172</v>
      </c>
    </row>
    <row r="2135" spans="2:52" s="116" customFormat="1" ht="22.6" customHeight="1" x14ac:dyDescent="0.35">
      <c r="B2135" s="315"/>
      <c r="C2135" s="316"/>
      <c r="D2135" s="316"/>
      <c r="E2135" s="317" t="s">
        <v>5</v>
      </c>
      <c r="F2135" s="318" t="s">
        <v>729</v>
      </c>
      <c r="G2135" s="319"/>
      <c r="H2135" s="319"/>
      <c r="I2135" s="319"/>
      <c r="J2135" s="316"/>
      <c r="K2135" s="320">
        <v>16.399999999999999</v>
      </c>
      <c r="L2135" s="316"/>
      <c r="M2135" s="316"/>
      <c r="N2135" s="316"/>
      <c r="O2135" s="316"/>
      <c r="P2135" s="316"/>
      <c r="Q2135" s="316"/>
      <c r="S2135" s="321"/>
      <c r="U2135" s="322"/>
      <c r="V2135" s="316"/>
      <c r="W2135" s="316"/>
      <c r="X2135" s="316"/>
      <c r="Y2135" s="316"/>
      <c r="Z2135" s="316"/>
      <c r="AA2135" s="316"/>
      <c r="AB2135" s="323"/>
      <c r="AU2135" s="324" t="s">
        <v>180</v>
      </c>
      <c r="AV2135" s="324" t="s">
        <v>86</v>
      </c>
      <c r="AW2135" s="116" t="s">
        <v>86</v>
      </c>
      <c r="AX2135" s="116" t="s">
        <v>31</v>
      </c>
      <c r="AY2135" s="116" t="s">
        <v>74</v>
      </c>
      <c r="AZ2135" s="324" t="s">
        <v>172</v>
      </c>
    </row>
    <row r="2136" spans="2:52" s="116" customFormat="1" ht="22.6" customHeight="1" x14ac:dyDescent="0.35">
      <c r="B2136" s="315"/>
      <c r="C2136" s="316"/>
      <c r="D2136" s="316"/>
      <c r="E2136" s="317" t="s">
        <v>5</v>
      </c>
      <c r="F2136" s="318" t="s">
        <v>730</v>
      </c>
      <c r="G2136" s="319"/>
      <c r="H2136" s="319"/>
      <c r="I2136" s="319"/>
      <c r="J2136" s="316"/>
      <c r="K2136" s="320">
        <v>-6.4</v>
      </c>
      <c r="L2136" s="316"/>
      <c r="M2136" s="316"/>
      <c r="N2136" s="316"/>
      <c r="O2136" s="316"/>
      <c r="P2136" s="316"/>
      <c r="Q2136" s="316"/>
      <c r="S2136" s="321"/>
      <c r="U2136" s="322"/>
      <c r="V2136" s="316"/>
      <c r="W2136" s="316"/>
      <c r="X2136" s="316"/>
      <c r="Y2136" s="316"/>
      <c r="Z2136" s="316"/>
      <c r="AA2136" s="316"/>
      <c r="AB2136" s="323"/>
      <c r="AU2136" s="324" t="s">
        <v>180</v>
      </c>
      <c r="AV2136" s="324" t="s">
        <v>86</v>
      </c>
      <c r="AW2136" s="116" t="s">
        <v>86</v>
      </c>
      <c r="AX2136" s="116" t="s">
        <v>31</v>
      </c>
      <c r="AY2136" s="116" t="s">
        <v>74</v>
      </c>
      <c r="AZ2136" s="324" t="s">
        <v>172</v>
      </c>
    </row>
    <row r="2137" spans="2:52" s="116" customFormat="1" ht="22.6" customHeight="1" x14ac:dyDescent="0.35">
      <c r="B2137" s="315"/>
      <c r="C2137" s="316"/>
      <c r="D2137" s="316"/>
      <c r="E2137" s="317" t="s">
        <v>5</v>
      </c>
      <c r="F2137" s="318" t="s">
        <v>731</v>
      </c>
      <c r="G2137" s="319"/>
      <c r="H2137" s="319"/>
      <c r="I2137" s="319"/>
      <c r="J2137" s="316"/>
      <c r="K2137" s="320">
        <v>1.2</v>
      </c>
      <c r="L2137" s="316"/>
      <c r="M2137" s="316"/>
      <c r="N2137" s="316"/>
      <c r="O2137" s="316"/>
      <c r="P2137" s="316"/>
      <c r="Q2137" s="316"/>
      <c r="S2137" s="321"/>
      <c r="U2137" s="322"/>
      <c r="V2137" s="316"/>
      <c r="W2137" s="316"/>
      <c r="X2137" s="316"/>
      <c r="Y2137" s="316"/>
      <c r="Z2137" s="316"/>
      <c r="AA2137" s="316"/>
      <c r="AB2137" s="323"/>
      <c r="AU2137" s="324" t="s">
        <v>180</v>
      </c>
      <c r="AV2137" s="324" t="s">
        <v>86</v>
      </c>
      <c r="AW2137" s="116" t="s">
        <v>86</v>
      </c>
      <c r="AX2137" s="116" t="s">
        <v>31</v>
      </c>
      <c r="AY2137" s="116" t="s">
        <v>74</v>
      </c>
      <c r="AZ2137" s="324" t="s">
        <v>172</v>
      </c>
    </row>
    <row r="2138" spans="2:52" s="119" customFormat="1" ht="22.6" customHeight="1" x14ac:dyDescent="0.35">
      <c r="B2138" s="344"/>
      <c r="C2138" s="345"/>
      <c r="D2138" s="345"/>
      <c r="E2138" s="346" t="s">
        <v>5</v>
      </c>
      <c r="F2138" s="347" t="s">
        <v>250</v>
      </c>
      <c r="G2138" s="348"/>
      <c r="H2138" s="348"/>
      <c r="I2138" s="348"/>
      <c r="J2138" s="345"/>
      <c r="K2138" s="349">
        <v>11.2</v>
      </c>
      <c r="L2138" s="345"/>
      <c r="M2138" s="345"/>
      <c r="N2138" s="345"/>
      <c r="O2138" s="345"/>
      <c r="P2138" s="345"/>
      <c r="Q2138" s="345"/>
      <c r="S2138" s="350"/>
      <c r="U2138" s="351"/>
      <c r="V2138" s="345"/>
      <c r="W2138" s="345"/>
      <c r="X2138" s="345"/>
      <c r="Y2138" s="345"/>
      <c r="Z2138" s="345"/>
      <c r="AA2138" s="345"/>
      <c r="AB2138" s="352"/>
      <c r="AU2138" s="353" t="s">
        <v>180</v>
      </c>
      <c r="AV2138" s="353" t="s">
        <v>86</v>
      </c>
      <c r="AW2138" s="119" t="s">
        <v>190</v>
      </c>
      <c r="AX2138" s="119" t="s">
        <v>31</v>
      </c>
      <c r="AY2138" s="119" t="s">
        <v>74</v>
      </c>
      <c r="AZ2138" s="353" t="s">
        <v>172</v>
      </c>
    </row>
    <row r="2139" spans="2:52" s="116" customFormat="1" ht="22.6" customHeight="1" x14ac:dyDescent="0.35">
      <c r="B2139" s="315"/>
      <c r="C2139" s="316"/>
      <c r="D2139" s="316"/>
      <c r="E2139" s="317" t="s">
        <v>5</v>
      </c>
      <c r="F2139" s="318" t="s">
        <v>732</v>
      </c>
      <c r="G2139" s="319"/>
      <c r="H2139" s="319"/>
      <c r="I2139" s="319"/>
      <c r="J2139" s="316"/>
      <c r="K2139" s="320">
        <v>38.799999999999997</v>
      </c>
      <c r="L2139" s="316"/>
      <c r="M2139" s="316"/>
      <c r="N2139" s="316"/>
      <c r="O2139" s="316"/>
      <c r="P2139" s="316"/>
      <c r="Q2139" s="316"/>
      <c r="S2139" s="321"/>
      <c r="U2139" s="322"/>
      <c r="V2139" s="316"/>
      <c r="W2139" s="316"/>
      <c r="X2139" s="316"/>
      <c r="Y2139" s="316"/>
      <c r="Z2139" s="316"/>
      <c r="AA2139" s="316"/>
      <c r="AB2139" s="323"/>
      <c r="AU2139" s="324" t="s">
        <v>180</v>
      </c>
      <c r="AV2139" s="324" t="s">
        <v>86</v>
      </c>
      <c r="AW2139" s="116" t="s">
        <v>86</v>
      </c>
      <c r="AX2139" s="116" t="s">
        <v>31</v>
      </c>
      <c r="AY2139" s="116" t="s">
        <v>74</v>
      </c>
      <c r="AZ2139" s="324" t="s">
        <v>172</v>
      </c>
    </row>
    <row r="2140" spans="2:52" s="116" customFormat="1" ht="22.6" customHeight="1" x14ac:dyDescent="0.35">
      <c r="B2140" s="315"/>
      <c r="C2140" s="316"/>
      <c r="D2140" s="316"/>
      <c r="E2140" s="317" t="s">
        <v>5</v>
      </c>
      <c r="F2140" s="318" t="s">
        <v>497</v>
      </c>
      <c r="G2140" s="319"/>
      <c r="H2140" s="319"/>
      <c r="I2140" s="319"/>
      <c r="J2140" s="316"/>
      <c r="K2140" s="320">
        <v>-5.2</v>
      </c>
      <c r="L2140" s="316"/>
      <c r="M2140" s="316"/>
      <c r="N2140" s="316"/>
      <c r="O2140" s="316"/>
      <c r="P2140" s="316"/>
      <c r="Q2140" s="316"/>
      <c r="S2140" s="321"/>
      <c r="U2140" s="322"/>
      <c r="V2140" s="316"/>
      <c r="W2140" s="316"/>
      <c r="X2140" s="316"/>
      <c r="Y2140" s="316"/>
      <c r="Z2140" s="316"/>
      <c r="AA2140" s="316"/>
      <c r="AB2140" s="323"/>
      <c r="AU2140" s="324" t="s">
        <v>180</v>
      </c>
      <c r="AV2140" s="324" t="s">
        <v>86</v>
      </c>
      <c r="AW2140" s="116" t="s">
        <v>86</v>
      </c>
      <c r="AX2140" s="116" t="s">
        <v>31</v>
      </c>
      <c r="AY2140" s="116" t="s">
        <v>74</v>
      </c>
      <c r="AZ2140" s="324" t="s">
        <v>172</v>
      </c>
    </row>
    <row r="2141" spans="2:52" s="116" customFormat="1" ht="22.6" customHeight="1" x14ac:dyDescent="0.35">
      <c r="B2141" s="315"/>
      <c r="C2141" s="316"/>
      <c r="D2141" s="316"/>
      <c r="E2141" s="317" t="s">
        <v>5</v>
      </c>
      <c r="F2141" s="318" t="s">
        <v>476</v>
      </c>
      <c r="G2141" s="319"/>
      <c r="H2141" s="319"/>
      <c r="I2141" s="319"/>
      <c r="J2141" s="316"/>
      <c r="K2141" s="320">
        <v>-1.32</v>
      </c>
      <c r="L2141" s="316"/>
      <c r="M2141" s="316"/>
      <c r="N2141" s="316"/>
      <c r="O2141" s="316"/>
      <c r="P2141" s="316"/>
      <c r="Q2141" s="316"/>
      <c r="S2141" s="321"/>
      <c r="U2141" s="322"/>
      <c r="V2141" s="316"/>
      <c r="W2141" s="316"/>
      <c r="X2141" s="316"/>
      <c r="Y2141" s="316"/>
      <c r="Z2141" s="316"/>
      <c r="AA2141" s="316"/>
      <c r="AB2141" s="323"/>
      <c r="AU2141" s="324" t="s">
        <v>180</v>
      </c>
      <c r="AV2141" s="324" t="s">
        <v>86</v>
      </c>
      <c r="AW2141" s="116" t="s">
        <v>86</v>
      </c>
      <c r="AX2141" s="116" t="s">
        <v>31</v>
      </c>
      <c r="AY2141" s="116" t="s">
        <v>74</v>
      </c>
      <c r="AZ2141" s="324" t="s">
        <v>172</v>
      </c>
    </row>
    <row r="2142" spans="2:52" s="119" customFormat="1" ht="22.6" customHeight="1" x14ac:dyDescent="0.35">
      <c r="B2142" s="344"/>
      <c r="C2142" s="345"/>
      <c r="D2142" s="345"/>
      <c r="E2142" s="346" t="s">
        <v>5</v>
      </c>
      <c r="F2142" s="347" t="s">
        <v>250</v>
      </c>
      <c r="G2142" s="348"/>
      <c r="H2142" s="348"/>
      <c r="I2142" s="348"/>
      <c r="J2142" s="345"/>
      <c r="K2142" s="349">
        <v>32.28</v>
      </c>
      <c r="L2142" s="345"/>
      <c r="M2142" s="345"/>
      <c r="N2142" s="345"/>
      <c r="O2142" s="345"/>
      <c r="P2142" s="345"/>
      <c r="Q2142" s="345"/>
      <c r="S2142" s="350"/>
      <c r="U2142" s="351"/>
      <c r="V2142" s="345"/>
      <c r="W2142" s="345"/>
      <c r="X2142" s="345"/>
      <c r="Y2142" s="345"/>
      <c r="Z2142" s="345"/>
      <c r="AA2142" s="345"/>
      <c r="AB2142" s="352"/>
      <c r="AU2142" s="353" t="s">
        <v>180</v>
      </c>
      <c r="AV2142" s="353" t="s">
        <v>86</v>
      </c>
      <c r="AW2142" s="119" t="s">
        <v>190</v>
      </c>
      <c r="AX2142" s="119" t="s">
        <v>31</v>
      </c>
      <c r="AY2142" s="119" t="s">
        <v>74</v>
      </c>
      <c r="AZ2142" s="353" t="s">
        <v>172</v>
      </c>
    </row>
    <row r="2143" spans="2:52" s="116" customFormat="1" ht="22.6" customHeight="1" x14ac:dyDescent="0.35">
      <c r="B2143" s="315"/>
      <c r="C2143" s="316"/>
      <c r="D2143" s="316"/>
      <c r="E2143" s="317" t="s">
        <v>5</v>
      </c>
      <c r="F2143" s="318" t="s">
        <v>733</v>
      </c>
      <c r="G2143" s="319"/>
      <c r="H2143" s="319"/>
      <c r="I2143" s="319"/>
      <c r="J2143" s="316"/>
      <c r="K2143" s="320">
        <v>26.88</v>
      </c>
      <c r="L2143" s="316"/>
      <c r="M2143" s="316"/>
      <c r="N2143" s="316"/>
      <c r="O2143" s="316"/>
      <c r="P2143" s="316"/>
      <c r="Q2143" s="316"/>
      <c r="S2143" s="321"/>
      <c r="U2143" s="322"/>
      <c r="V2143" s="316"/>
      <c r="W2143" s="316"/>
      <c r="X2143" s="316"/>
      <c r="Y2143" s="316"/>
      <c r="Z2143" s="316"/>
      <c r="AA2143" s="316"/>
      <c r="AB2143" s="323"/>
      <c r="AU2143" s="324" t="s">
        <v>180</v>
      </c>
      <c r="AV2143" s="324" t="s">
        <v>86</v>
      </c>
      <c r="AW2143" s="116" t="s">
        <v>86</v>
      </c>
      <c r="AX2143" s="116" t="s">
        <v>31</v>
      </c>
      <c r="AY2143" s="116" t="s">
        <v>74</v>
      </c>
      <c r="AZ2143" s="324" t="s">
        <v>172</v>
      </c>
    </row>
    <row r="2144" spans="2:52" s="116" customFormat="1" ht="22.6" customHeight="1" x14ac:dyDescent="0.35">
      <c r="B2144" s="315"/>
      <c r="C2144" s="316"/>
      <c r="D2144" s="316"/>
      <c r="E2144" s="317" t="s">
        <v>5</v>
      </c>
      <c r="F2144" s="318" t="s">
        <v>470</v>
      </c>
      <c r="G2144" s="319"/>
      <c r="H2144" s="319"/>
      <c r="I2144" s="319"/>
      <c r="J2144" s="316"/>
      <c r="K2144" s="320">
        <v>-2.5</v>
      </c>
      <c r="L2144" s="316"/>
      <c r="M2144" s="316"/>
      <c r="N2144" s="316"/>
      <c r="O2144" s="316"/>
      <c r="P2144" s="316"/>
      <c r="Q2144" s="316"/>
      <c r="S2144" s="321"/>
      <c r="U2144" s="322"/>
      <c r="V2144" s="316"/>
      <c r="W2144" s="316"/>
      <c r="X2144" s="316"/>
      <c r="Y2144" s="316"/>
      <c r="Z2144" s="316"/>
      <c r="AA2144" s="316"/>
      <c r="AB2144" s="323"/>
      <c r="AU2144" s="324" t="s">
        <v>180</v>
      </c>
      <c r="AV2144" s="324" t="s">
        <v>86</v>
      </c>
      <c r="AW2144" s="116" t="s">
        <v>86</v>
      </c>
      <c r="AX2144" s="116" t="s">
        <v>31</v>
      </c>
      <c r="AY2144" s="116" t="s">
        <v>74</v>
      </c>
      <c r="AZ2144" s="324" t="s">
        <v>172</v>
      </c>
    </row>
    <row r="2145" spans="2:52" s="116" customFormat="1" ht="22.6" customHeight="1" x14ac:dyDescent="0.35">
      <c r="B2145" s="315"/>
      <c r="C2145" s="316"/>
      <c r="D2145" s="316"/>
      <c r="E2145" s="317" t="s">
        <v>5</v>
      </c>
      <c r="F2145" s="318" t="s">
        <v>471</v>
      </c>
      <c r="G2145" s="319"/>
      <c r="H2145" s="319"/>
      <c r="I2145" s="319"/>
      <c r="J2145" s="316"/>
      <c r="K2145" s="320">
        <v>-1.08</v>
      </c>
      <c r="L2145" s="316"/>
      <c r="M2145" s="316"/>
      <c r="N2145" s="316"/>
      <c r="O2145" s="316"/>
      <c r="P2145" s="316"/>
      <c r="Q2145" s="316"/>
      <c r="S2145" s="321"/>
      <c r="U2145" s="322"/>
      <c r="V2145" s="316"/>
      <c r="W2145" s="316"/>
      <c r="X2145" s="316"/>
      <c r="Y2145" s="316"/>
      <c r="Z2145" s="316"/>
      <c r="AA2145" s="316"/>
      <c r="AB2145" s="323"/>
      <c r="AU2145" s="324" t="s">
        <v>180</v>
      </c>
      <c r="AV2145" s="324" t="s">
        <v>86</v>
      </c>
      <c r="AW2145" s="116" t="s">
        <v>86</v>
      </c>
      <c r="AX2145" s="116" t="s">
        <v>31</v>
      </c>
      <c r="AY2145" s="116" t="s">
        <v>74</v>
      </c>
      <c r="AZ2145" s="324" t="s">
        <v>172</v>
      </c>
    </row>
    <row r="2146" spans="2:52" s="119" customFormat="1" ht="22.6" customHeight="1" x14ac:dyDescent="0.35">
      <c r="B2146" s="344"/>
      <c r="C2146" s="345"/>
      <c r="D2146" s="345"/>
      <c r="E2146" s="346" t="s">
        <v>5</v>
      </c>
      <c r="F2146" s="347" t="s">
        <v>250</v>
      </c>
      <c r="G2146" s="348"/>
      <c r="H2146" s="348"/>
      <c r="I2146" s="348"/>
      <c r="J2146" s="345"/>
      <c r="K2146" s="349">
        <v>23.3</v>
      </c>
      <c r="L2146" s="345"/>
      <c r="M2146" s="345"/>
      <c r="N2146" s="345"/>
      <c r="O2146" s="345"/>
      <c r="P2146" s="345"/>
      <c r="Q2146" s="345"/>
      <c r="S2146" s="350"/>
      <c r="U2146" s="351"/>
      <c r="V2146" s="345"/>
      <c r="W2146" s="345"/>
      <c r="X2146" s="345"/>
      <c r="Y2146" s="345"/>
      <c r="Z2146" s="345"/>
      <c r="AA2146" s="345"/>
      <c r="AB2146" s="352"/>
      <c r="AU2146" s="353" t="s">
        <v>180</v>
      </c>
      <c r="AV2146" s="353" t="s">
        <v>86</v>
      </c>
      <c r="AW2146" s="119" t="s">
        <v>190</v>
      </c>
      <c r="AX2146" s="119" t="s">
        <v>31</v>
      </c>
      <c r="AY2146" s="119" t="s">
        <v>74</v>
      </c>
      <c r="AZ2146" s="353" t="s">
        <v>172</v>
      </c>
    </row>
    <row r="2147" spans="2:52" s="116" customFormat="1" ht="22.6" customHeight="1" x14ac:dyDescent="0.35">
      <c r="B2147" s="315"/>
      <c r="C2147" s="316"/>
      <c r="D2147" s="316"/>
      <c r="E2147" s="317" t="s">
        <v>5</v>
      </c>
      <c r="F2147" s="318" t="s">
        <v>734</v>
      </c>
      <c r="G2147" s="319"/>
      <c r="H2147" s="319"/>
      <c r="I2147" s="319"/>
      <c r="J2147" s="316"/>
      <c r="K2147" s="320">
        <v>10.6</v>
      </c>
      <c r="L2147" s="316"/>
      <c r="M2147" s="316"/>
      <c r="N2147" s="316"/>
      <c r="O2147" s="316"/>
      <c r="P2147" s="316"/>
      <c r="Q2147" s="316"/>
      <c r="S2147" s="321"/>
      <c r="U2147" s="322"/>
      <c r="V2147" s="316"/>
      <c r="W2147" s="316"/>
      <c r="X2147" s="316"/>
      <c r="Y2147" s="316"/>
      <c r="Z2147" s="316"/>
      <c r="AA2147" s="316"/>
      <c r="AB2147" s="323"/>
      <c r="AU2147" s="324" t="s">
        <v>180</v>
      </c>
      <c r="AV2147" s="324" t="s">
        <v>86</v>
      </c>
      <c r="AW2147" s="116" t="s">
        <v>86</v>
      </c>
      <c r="AX2147" s="116" t="s">
        <v>31</v>
      </c>
      <c r="AY2147" s="116" t="s">
        <v>74</v>
      </c>
      <c r="AZ2147" s="324" t="s">
        <v>172</v>
      </c>
    </row>
    <row r="2148" spans="2:52" s="116" customFormat="1" ht="22.6" customHeight="1" x14ac:dyDescent="0.35">
      <c r="B2148" s="315"/>
      <c r="C2148" s="316"/>
      <c r="D2148" s="316"/>
      <c r="E2148" s="317" t="s">
        <v>5</v>
      </c>
      <c r="F2148" s="318" t="s">
        <v>458</v>
      </c>
      <c r="G2148" s="319"/>
      <c r="H2148" s="319"/>
      <c r="I2148" s="319"/>
      <c r="J2148" s="316"/>
      <c r="K2148" s="320">
        <v>-1.2</v>
      </c>
      <c r="L2148" s="316"/>
      <c r="M2148" s="316"/>
      <c r="N2148" s="316"/>
      <c r="O2148" s="316"/>
      <c r="P2148" s="316"/>
      <c r="Q2148" s="316"/>
      <c r="S2148" s="321"/>
      <c r="U2148" s="322"/>
      <c r="V2148" s="316"/>
      <c r="W2148" s="316"/>
      <c r="X2148" s="316"/>
      <c r="Y2148" s="316"/>
      <c r="Z2148" s="316"/>
      <c r="AA2148" s="316"/>
      <c r="AB2148" s="323"/>
      <c r="AU2148" s="324" t="s">
        <v>180</v>
      </c>
      <c r="AV2148" s="324" t="s">
        <v>86</v>
      </c>
      <c r="AW2148" s="116" t="s">
        <v>86</v>
      </c>
      <c r="AX2148" s="116" t="s">
        <v>31</v>
      </c>
      <c r="AY2148" s="116" t="s">
        <v>74</v>
      </c>
      <c r="AZ2148" s="324" t="s">
        <v>172</v>
      </c>
    </row>
    <row r="2149" spans="2:52" s="119" customFormat="1" ht="22.6" customHeight="1" x14ac:dyDescent="0.35">
      <c r="B2149" s="344"/>
      <c r="C2149" s="345"/>
      <c r="D2149" s="345"/>
      <c r="E2149" s="346" t="s">
        <v>5</v>
      </c>
      <c r="F2149" s="347" t="s">
        <v>250</v>
      </c>
      <c r="G2149" s="348"/>
      <c r="H2149" s="348"/>
      <c r="I2149" s="348"/>
      <c r="J2149" s="345"/>
      <c r="K2149" s="349">
        <v>9.4</v>
      </c>
      <c r="L2149" s="345"/>
      <c r="M2149" s="345"/>
      <c r="N2149" s="345"/>
      <c r="O2149" s="345"/>
      <c r="P2149" s="345"/>
      <c r="Q2149" s="345"/>
      <c r="S2149" s="350"/>
      <c r="U2149" s="351"/>
      <c r="V2149" s="345"/>
      <c r="W2149" s="345"/>
      <c r="X2149" s="345"/>
      <c r="Y2149" s="345"/>
      <c r="Z2149" s="345"/>
      <c r="AA2149" s="345"/>
      <c r="AB2149" s="352"/>
      <c r="AU2149" s="353" t="s">
        <v>180</v>
      </c>
      <c r="AV2149" s="353" t="s">
        <v>86</v>
      </c>
      <c r="AW2149" s="119" t="s">
        <v>190</v>
      </c>
      <c r="AX2149" s="119" t="s">
        <v>31</v>
      </c>
      <c r="AY2149" s="119" t="s">
        <v>74</v>
      </c>
      <c r="AZ2149" s="353" t="s">
        <v>172</v>
      </c>
    </row>
    <row r="2150" spans="2:52" s="116" customFormat="1" ht="22.6" customHeight="1" x14ac:dyDescent="0.35">
      <c r="B2150" s="315"/>
      <c r="C2150" s="316"/>
      <c r="D2150" s="316"/>
      <c r="E2150" s="317" t="s">
        <v>5</v>
      </c>
      <c r="F2150" s="318" t="s">
        <v>735</v>
      </c>
      <c r="G2150" s="319"/>
      <c r="H2150" s="319"/>
      <c r="I2150" s="319"/>
      <c r="J2150" s="316"/>
      <c r="K2150" s="320">
        <v>9</v>
      </c>
      <c r="L2150" s="316"/>
      <c r="M2150" s="316"/>
      <c r="N2150" s="316"/>
      <c r="O2150" s="316"/>
      <c r="P2150" s="316"/>
      <c r="Q2150" s="316"/>
      <c r="S2150" s="321"/>
      <c r="U2150" s="322"/>
      <c r="V2150" s="316"/>
      <c r="W2150" s="316"/>
      <c r="X2150" s="316"/>
      <c r="Y2150" s="316"/>
      <c r="Z2150" s="316"/>
      <c r="AA2150" s="316"/>
      <c r="AB2150" s="323"/>
      <c r="AU2150" s="324" t="s">
        <v>180</v>
      </c>
      <c r="AV2150" s="324" t="s">
        <v>86</v>
      </c>
      <c r="AW2150" s="116" t="s">
        <v>86</v>
      </c>
      <c r="AX2150" s="116" t="s">
        <v>31</v>
      </c>
      <c r="AY2150" s="116" t="s">
        <v>74</v>
      </c>
      <c r="AZ2150" s="324" t="s">
        <v>172</v>
      </c>
    </row>
    <row r="2151" spans="2:52" s="116" customFormat="1" ht="22.6" customHeight="1" x14ac:dyDescent="0.35">
      <c r="B2151" s="315"/>
      <c r="C2151" s="316"/>
      <c r="D2151" s="316"/>
      <c r="E2151" s="317" t="s">
        <v>5</v>
      </c>
      <c r="F2151" s="318" t="s">
        <v>2030</v>
      </c>
      <c r="G2151" s="319"/>
      <c r="H2151" s="319"/>
      <c r="I2151" s="319"/>
      <c r="J2151" s="316"/>
      <c r="K2151" s="320">
        <v>10.199999999999999</v>
      </c>
      <c r="L2151" s="316"/>
      <c r="M2151" s="316"/>
      <c r="N2151" s="316"/>
      <c r="O2151" s="316"/>
      <c r="P2151" s="316"/>
      <c r="Q2151" s="316"/>
      <c r="S2151" s="321"/>
      <c r="U2151" s="322"/>
      <c r="V2151" s="316"/>
      <c r="W2151" s="316"/>
      <c r="X2151" s="316"/>
      <c r="Y2151" s="316"/>
      <c r="Z2151" s="316"/>
      <c r="AA2151" s="316"/>
      <c r="AB2151" s="323"/>
      <c r="AU2151" s="324" t="s">
        <v>180</v>
      </c>
      <c r="AV2151" s="324" t="s">
        <v>86</v>
      </c>
      <c r="AW2151" s="116" t="s">
        <v>86</v>
      </c>
      <c r="AX2151" s="116" t="s">
        <v>31</v>
      </c>
      <c r="AY2151" s="116" t="s">
        <v>74</v>
      </c>
      <c r="AZ2151" s="324" t="s">
        <v>172</v>
      </c>
    </row>
    <row r="2152" spans="2:52" s="116" customFormat="1" ht="22.6" customHeight="1" x14ac:dyDescent="0.35">
      <c r="B2152" s="315"/>
      <c r="C2152" s="316"/>
      <c r="D2152" s="316"/>
      <c r="E2152" s="317" t="s">
        <v>5</v>
      </c>
      <c r="F2152" s="318" t="s">
        <v>737</v>
      </c>
      <c r="G2152" s="319"/>
      <c r="H2152" s="319"/>
      <c r="I2152" s="319"/>
      <c r="J2152" s="316"/>
      <c r="K2152" s="320">
        <v>-4.2</v>
      </c>
      <c r="L2152" s="316"/>
      <c r="M2152" s="316"/>
      <c r="N2152" s="316"/>
      <c r="O2152" s="316"/>
      <c r="P2152" s="316"/>
      <c r="Q2152" s="316"/>
      <c r="S2152" s="321"/>
      <c r="U2152" s="322"/>
      <c r="V2152" s="316"/>
      <c r="W2152" s="316"/>
      <c r="X2152" s="316"/>
      <c r="Y2152" s="316"/>
      <c r="Z2152" s="316"/>
      <c r="AA2152" s="316"/>
      <c r="AB2152" s="323"/>
      <c r="AU2152" s="324" t="s">
        <v>180</v>
      </c>
      <c r="AV2152" s="324" t="s">
        <v>86</v>
      </c>
      <c r="AW2152" s="116" t="s">
        <v>86</v>
      </c>
      <c r="AX2152" s="116" t="s">
        <v>31</v>
      </c>
      <c r="AY2152" s="116" t="s">
        <v>74</v>
      </c>
      <c r="AZ2152" s="324" t="s">
        <v>172</v>
      </c>
    </row>
    <row r="2153" spans="2:52" s="119" customFormat="1" ht="22.6" customHeight="1" x14ac:dyDescent="0.35">
      <c r="B2153" s="344"/>
      <c r="C2153" s="345"/>
      <c r="D2153" s="345"/>
      <c r="E2153" s="346" t="s">
        <v>5</v>
      </c>
      <c r="F2153" s="347" t="s">
        <v>250</v>
      </c>
      <c r="G2153" s="348"/>
      <c r="H2153" s="348"/>
      <c r="I2153" s="348"/>
      <c r="J2153" s="345"/>
      <c r="K2153" s="349">
        <v>15</v>
      </c>
      <c r="L2153" s="345"/>
      <c r="M2153" s="345"/>
      <c r="N2153" s="345"/>
      <c r="O2153" s="345"/>
      <c r="P2153" s="345"/>
      <c r="Q2153" s="345"/>
      <c r="S2153" s="350"/>
      <c r="U2153" s="351"/>
      <c r="V2153" s="345"/>
      <c r="W2153" s="345"/>
      <c r="X2153" s="345"/>
      <c r="Y2153" s="345"/>
      <c r="Z2153" s="345"/>
      <c r="AA2153" s="345"/>
      <c r="AB2153" s="352"/>
      <c r="AU2153" s="353" t="s">
        <v>180</v>
      </c>
      <c r="AV2153" s="353" t="s">
        <v>86</v>
      </c>
      <c r="AW2153" s="119" t="s">
        <v>190</v>
      </c>
      <c r="AX2153" s="119" t="s">
        <v>31</v>
      </c>
      <c r="AY2153" s="119" t="s">
        <v>74</v>
      </c>
      <c r="AZ2153" s="353" t="s">
        <v>172</v>
      </c>
    </row>
    <row r="2154" spans="2:52" s="116" customFormat="1" ht="22.6" customHeight="1" x14ac:dyDescent="0.35">
      <c r="B2154" s="315"/>
      <c r="C2154" s="316"/>
      <c r="D2154" s="316"/>
      <c r="E2154" s="317" t="s">
        <v>5</v>
      </c>
      <c r="F2154" s="318" t="s">
        <v>738</v>
      </c>
      <c r="G2154" s="319"/>
      <c r="H2154" s="319"/>
      <c r="I2154" s="319"/>
      <c r="J2154" s="316"/>
      <c r="K2154" s="320">
        <v>9</v>
      </c>
      <c r="L2154" s="316"/>
      <c r="M2154" s="316"/>
      <c r="N2154" s="316"/>
      <c r="O2154" s="316"/>
      <c r="P2154" s="316"/>
      <c r="Q2154" s="316"/>
      <c r="S2154" s="321"/>
      <c r="U2154" s="322"/>
      <c r="V2154" s="316"/>
      <c r="W2154" s="316"/>
      <c r="X2154" s="316"/>
      <c r="Y2154" s="316"/>
      <c r="Z2154" s="316"/>
      <c r="AA2154" s="316"/>
      <c r="AB2154" s="323"/>
      <c r="AU2154" s="324" t="s">
        <v>180</v>
      </c>
      <c r="AV2154" s="324" t="s">
        <v>86</v>
      </c>
      <c r="AW2154" s="116" t="s">
        <v>86</v>
      </c>
      <c r="AX2154" s="116" t="s">
        <v>31</v>
      </c>
      <c r="AY2154" s="116" t="s">
        <v>74</v>
      </c>
      <c r="AZ2154" s="324" t="s">
        <v>172</v>
      </c>
    </row>
    <row r="2155" spans="2:52" s="116" customFormat="1" ht="22.6" customHeight="1" x14ac:dyDescent="0.35">
      <c r="B2155" s="315"/>
      <c r="C2155" s="316"/>
      <c r="D2155" s="316"/>
      <c r="E2155" s="317" t="s">
        <v>5</v>
      </c>
      <c r="F2155" s="318" t="s">
        <v>2031</v>
      </c>
      <c r="G2155" s="319"/>
      <c r="H2155" s="319"/>
      <c r="I2155" s="319"/>
      <c r="J2155" s="316"/>
      <c r="K2155" s="320">
        <v>9.6</v>
      </c>
      <c r="L2155" s="316"/>
      <c r="M2155" s="316"/>
      <c r="N2155" s="316"/>
      <c r="O2155" s="316"/>
      <c r="P2155" s="316"/>
      <c r="Q2155" s="316"/>
      <c r="S2155" s="321"/>
      <c r="U2155" s="322"/>
      <c r="V2155" s="316"/>
      <c r="W2155" s="316"/>
      <c r="X2155" s="316"/>
      <c r="Y2155" s="316"/>
      <c r="Z2155" s="316"/>
      <c r="AA2155" s="316"/>
      <c r="AB2155" s="323"/>
      <c r="AU2155" s="324" t="s">
        <v>180</v>
      </c>
      <c r="AV2155" s="324" t="s">
        <v>86</v>
      </c>
      <c r="AW2155" s="116" t="s">
        <v>86</v>
      </c>
      <c r="AX2155" s="116" t="s">
        <v>31</v>
      </c>
      <c r="AY2155" s="116" t="s">
        <v>74</v>
      </c>
      <c r="AZ2155" s="324" t="s">
        <v>172</v>
      </c>
    </row>
    <row r="2156" spans="2:52" s="116" customFormat="1" ht="22.6" customHeight="1" x14ac:dyDescent="0.35">
      <c r="B2156" s="315"/>
      <c r="C2156" s="316"/>
      <c r="D2156" s="316"/>
      <c r="E2156" s="317" t="s">
        <v>5</v>
      </c>
      <c r="F2156" s="318" t="s">
        <v>740</v>
      </c>
      <c r="G2156" s="319"/>
      <c r="H2156" s="319"/>
      <c r="I2156" s="319"/>
      <c r="J2156" s="316"/>
      <c r="K2156" s="320">
        <v>-3.8</v>
      </c>
      <c r="L2156" s="316"/>
      <c r="M2156" s="316"/>
      <c r="N2156" s="316"/>
      <c r="O2156" s="316"/>
      <c r="P2156" s="316"/>
      <c r="Q2156" s="316"/>
      <c r="S2156" s="321"/>
      <c r="U2156" s="322"/>
      <c r="V2156" s="316"/>
      <c r="W2156" s="316"/>
      <c r="X2156" s="316"/>
      <c r="Y2156" s="316"/>
      <c r="Z2156" s="316"/>
      <c r="AA2156" s="316"/>
      <c r="AB2156" s="323"/>
      <c r="AU2156" s="324" t="s">
        <v>180</v>
      </c>
      <c r="AV2156" s="324" t="s">
        <v>86</v>
      </c>
      <c r="AW2156" s="116" t="s">
        <v>86</v>
      </c>
      <c r="AX2156" s="116" t="s">
        <v>31</v>
      </c>
      <c r="AY2156" s="116" t="s">
        <v>74</v>
      </c>
      <c r="AZ2156" s="324" t="s">
        <v>172</v>
      </c>
    </row>
    <row r="2157" spans="2:52" s="119" customFormat="1" ht="22.6" customHeight="1" x14ac:dyDescent="0.35">
      <c r="B2157" s="344"/>
      <c r="C2157" s="345"/>
      <c r="D2157" s="345"/>
      <c r="E2157" s="346" t="s">
        <v>5</v>
      </c>
      <c r="F2157" s="347" t="s">
        <v>250</v>
      </c>
      <c r="G2157" s="348"/>
      <c r="H2157" s="348"/>
      <c r="I2157" s="348"/>
      <c r="J2157" s="345"/>
      <c r="K2157" s="349">
        <v>14.8</v>
      </c>
      <c r="L2157" s="345"/>
      <c r="M2157" s="345"/>
      <c r="N2157" s="345"/>
      <c r="O2157" s="345"/>
      <c r="P2157" s="345"/>
      <c r="Q2157" s="345"/>
      <c r="S2157" s="350"/>
      <c r="U2157" s="351"/>
      <c r="V2157" s="345"/>
      <c r="W2157" s="345"/>
      <c r="X2157" s="345"/>
      <c r="Y2157" s="345"/>
      <c r="Z2157" s="345"/>
      <c r="AA2157" s="345"/>
      <c r="AB2157" s="352"/>
      <c r="AU2157" s="353" t="s">
        <v>180</v>
      </c>
      <c r="AV2157" s="353" t="s">
        <v>86</v>
      </c>
      <c r="AW2157" s="119" t="s">
        <v>190</v>
      </c>
      <c r="AX2157" s="119" t="s">
        <v>31</v>
      </c>
      <c r="AY2157" s="119" t="s">
        <v>74</v>
      </c>
      <c r="AZ2157" s="353" t="s">
        <v>172</v>
      </c>
    </row>
    <row r="2158" spans="2:52" s="116" customFormat="1" ht="22.6" customHeight="1" x14ac:dyDescent="0.35">
      <c r="B2158" s="315"/>
      <c r="C2158" s="316"/>
      <c r="D2158" s="316"/>
      <c r="E2158" s="317" t="s">
        <v>5</v>
      </c>
      <c r="F2158" s="318" t="s">
        <v>2032</v>
      </c>
      <c r="G2158" s="319"/>
      <c r="H2158" s="319"/>
      <c r="I2158" s="319"/>
      <c r="J2158" s="316"/>
      <c r="K2158" s="320">
        <v>14.3</v>
      </c>
      <c r="L2158" s="316"/>
      <c r="M2158" s="316"/>
      <c r="N2158" s="316"/>
      <c r="O2158" s="316"/>
      <c r="P2158" s="316"/>
      <c r="Q2158" s="316"/>
      <c r="S2158" s="321"/>
      <c r="U2158" s="322"/>
      <c r="V2158" s="316"/>
      <c r="W2158" s="316"/>
      <c r="X2158" s="316"/>
      <c r="Y2158" s="316"/>
      <c r="Z2158" s="316"/>
      <c r="AA2158" s="316"/>
      <c r="AB2158" s="323"/>
      <c r="AU2158" s="324" t="s">
        <v>180</v>
      </c>
      <c r="AV2158" s="324" t="s">
        <v>86</v>
      </c>
      <c r="AW2158" s="116" t="s">
        <v>86</v>
      </c>
      <c r="AX2158" s="116" t="s">
        <v>31</v>
      </c>
      <c r="AY2158" s="116" t="s">
        <v>74</v>
      </c>
      <c r="AZ2158" s="324" t="s">
        <v>172</v>
      </c>
    </row>
    <row r="2159" spans="2:52" s="116" customFormat="1" ht="22.6" customHeight="1" x14ac:dyDescent="0.35">
      <c r="B2159" s="315"/>
      <c r="C2159" s="316"/>
      <c r="D2159" s="316"/>
      <c r="E2159" s="317" t="s">
        <v>5</v>
      </c>
      <c r="F2159" s="318" t="s">
        <v>450</v>
      </c>
      <c r="G2159" s="319"/>
      <c r="H2159" s="319"/>
      <c r="I2159" s="319"/>
      <c r="J2159" s="316"/>
      <c r="K2159" s="320">
        <v>-1.6</v>
      </c>
      <c r="L2159" s="316"/>
      <c r="M2159" s="316"/>
      <c r="N2159" s="316"/>
      <c r="O2159" s="316"/>
      <c r="P2159" s="316"/>
      <c r="Q2159" s="316"/>
      <c r="S2159" s="321"/>
      <c r="U2159" s="322"/>
      <c r="V2159" s="316"/>
      <c r="W2159" s="316"/>
      <c r="X2159" s="316"/>
      <c r="Y2159" s="316"/>
      <c r="Z2159" s="316"/>
      <c r="AA2159" s="316"/>
      <c r="AB2159" s="323"/>
      <c r="AU2159" s="324" t="s">
        <v>180</v>
      </c>
      <c r="AV2159" s="324" t="s">
        <v>86</v>
      </c>
      <c r="AW2159" s="116" t="s">
        <v>86</v>
      </c>
      <c r="AX2159" s="116" t="s">
        <v>31</v>
      </c>
      <c r="AY2159" s="116" t="s">
        <v>74</v>
      </c>
      <c r="AZ2159" s="324" t="s">
        <v>172</v>
      </c>
    </row>
    <row r="2160" spans="2:52" s="119" customFormat="1" ht="22.6" customHeight="1" x14ac:dyDescent="0.35">
      <c r="B2160" s="344"/>
      <c r="C2160" s="345"/>
      <c r="D2160" s="345"/>
      <c r="E2160" s="346" t="s">
        <v>5</v>
      </c>
      <c r="F2160" s="347" t="s">
        <v>250</v>
      </c>
      <c r="G2160" s="348"/>
      <c r="H2160" s="348"/>
      <c r="I2160" s="348"/>
      <c r="J2160" s="345"/>
      <c r="K2160" s="349">
        <v>12.7</v>
      </c>
      <c r="L2160" s="345"/>
      <c r="M2160" s="345"/>
      <c r="N2160" s="345"/>
      <c r="O2160" s="345"/>
      <c r="P2160" s="345"/>
      <c r="Q2160" s="345"/>
      <c r="S2160" s="350"/>
      <c r="U2160" s="351"/>
      <c r="V2160" s="345"/>
      <c r="W2160" s="345"/>
      <c r="X2160" s="345"/>
      <c r="Y2160" s="345"/>
      <c r="Z2160" s="345"/>
      <c r="AA2160" s="345"/>
      <c r="AB2160" s="352"/>
      <c r="AU2160" s="353" t="s">
        <v>180</v>
      </c>
      <c r="AV2160" s="353" t="s">
        <v>86</v>
      </c>
      <c r="AW2160" s="119" t="s">
        <v>190</v>
      </c>
      <c r="AX2160" s="119" t="s">
        <v>31</v>
      </c>
      <c r="AY2160" s="119" t="s">
        <v>74</v>
      </c>
      <c r="AZ2160" s="353" t="s">
        <v>172</v>
      </c>
    </row>
    <row r="2161" spans="2:52" s="116" customFormat="1" ht="22.6" customHeight="1" x14ac:dyDescent="0.35">
      <c r="B2161" s="315"/>
      <c r="C2161" s="316"/>
      <c r="D2161" s="316"/>
      <c r="E2161" s="317" t="s">
        <v>5</v>
      </c>
      <c r="F2161" s="318" t="s">
        <v>742</v>
      </c>
      <c r="G2161" s="319"/>
      <c r="H2161" s="319"/>
      <c r="I2161" s="319"/>
      <c r="J2161" s="316"/>
      <c r="K2161" s="320">
        <v>25.16</v>
      </c>
      <c r="L2161" s="316"/>
      <c r="M2161" s="316"/>
      <c r="N2161" s="316"/>
      <c r="O2161" s="316"/>
      <c r="P2161" s="316"/>
      <c r="Q2161" s="316"/>
      <c r="S2161" s="321"/>
      <c r="U2161" s="322"/>
      <c r="V2161" s="316"/>
      <c r="W2161" s="316"/>
      <c r="X2161" s="316"/>
      <c r="Y2161" s="316"/>
      <c r="Z2161" s="316"/>
      <c r="AA2161" s="316"/>
      <c r="AB2161" s="323"/>
      <c r="AU2161" s="324" t="s">
        <v>180</v>
      </c>
      <c r="AV2161" s="324" t="s">
        <v>86</v>
      </c>
      <c r="AW2161" s="116" t="s">
        <v>86</v>
      </c>
      <c r="AX2161" s="116" t="s">
        <v>31</v>
      </c>
      <c r="AY2161" s="116" t="s">
        <v>74</v>
      </c>
      <c r="AZ2161" s="324" t="s">
        <v>172</v>
      </c>
    </row>
    <row r="2162" spans="2:52" s="116" customFormat="1" ht="22.6" customHeight="1" x14ac:dyDescent="0.35">
      <c r="B2162" s="315"/>
      <c r="C2162" s="316"/>
      <c r="D2162" s="316"/>
      <c r="E2162" s="317" t="s">
        <v>5</v>
      </c>
      <c r="F2162" s="318" t="s">
        <v>743</v>
      </c>
      <c r="G2162" s="319"/>
      <c r="H2162" s="319"/>
      <c r="I2162" s="319"/>
      <c r="J2162" s="316"/>
      <c r="K2162" s="320">
        <v>-3</v>
      </c>
      <c r="L2162" s="316"/>
      <c r="M2162" s="316"/>
      <c r="N2162" s="316"/>
      <c r="O2162" s="316"/>
      <c r="P2162" s="316"/>
      <c r="Q2162" s="316"/>
      <c r="S2162" s="321"/>
      <c r="U2162" s="322"/>
      <c r="V2162" s="316"/>
      <c r="W2162" s="316"/>
      <c r="X2162" s="316"/>
      <c r="Y2162" s="316"/>
      <c r="Z2162" s="316"/>
      <c r="AA2162" s="316"/>
      <c r="AB2162" s="323"/>
      <c r="AU2162" s="324" t="s">
        <v>180</v>
      </c>
      <c r="AV2162" s="324" t="s">
        <v>86</v>
      </c>
      <c r="AW2162" s="116" t="s">
        <v>86</v>
      </c>
      <c r="AX2162" s="116" t="s">
        <v>31</v>
      </c>
      <c r="AY2162" s="116" t="s">
        <v>74</v>
      </c>
      <c r="AZ2162" s="324" t="s">
        <v>172</v>
      </c>
    </row>
    <row r="2163" spans="2:52" s="116" customFormat="1" ht="22.6" customHeight="1" x14ac:dyDescent="0.35">
      <c r="B2163" s="315"/>
      <c r="C2163" s="316"/>
      <c r="D2163" s="316"/>
      <c r="E2163" s="317" t="s">
        <v>5</v>
      </c>
      <c r="F2163" s="318" t="s">
        <v>451</v>
      </c>
      <c r="G2163" s="319"/>
      <c r="H2163" s="319"/>
      <c r="I2163" s="319"/>
      <c r="J2163" s="316"/>
      <c r="K2163" s="320">
        <v>-1.35</v>
      </c>
      <c r="L2163" s="316"/>
      <c r="M2163" s="316"/>
      <c r="N2163" s="316"/>
      <c r="O2163" s="316"/>
      <c r="P2163" s="316"/>
      <c r="Q2163" s="316"/>
      <c r="S2163" s="321"/>
      <c r="U2163" s="322"/>
      <c r="V2163" s="316"/>
      <c r="W2163" s="316"/>
      <c r="X2163" s="316"/>
      <c r="Y2163" s="316"/>
      <c r="Z2163" s="316"/>
      <c r="AA2163" s="316"/>
      <c r="AB2163" s="323"/>
      <c r="AU2163" s="324" t="s">
        <v>180</v>
      </c>
      <c r="AV2163" s="324" t="s">
        <v>86</v>
      </c>
      <c r="AW2163" s="116" t="s">
        <v>86</v>
      </c>
      <c r="AX2163" s="116" t="s">
        <v>31</v>
      </c>
      <c r="AY2163" s="116" t="s">
        <v>74</v>
      </c>
      <c r="AZ2163" s="324" t="s">
        <v>172</v>
      </c>
    </row>
    <row r="2164" spans="2:52" s="119" customFormat="1" ht="22.6" customHeight="1" x14ac:dyDescent="0.35">
      <c r="B2164" s="344"/>
      <c r="C2164" s="345"/>
      <c r="D2164" s="345"/>
      <c r="E2164" s="346" t="s">
        <v>5</v>
      </c>
      <c r="F2164" s="347" t="s">
        <v>250</v>
      </c>
      <c r="G2164" s="348"/>
      <c r="H2164" s="348"/>
      <c r="I2164" s="348"/>
      <c r="J2164" s="345"/>
      <c r="K2164" s="349">
        <v>20.81</v>
      </c>
      <c r="L2164" s="345"/>
      <c r="M2164" s="345"/>
      <c r="N2164" s="345"/>
      <c r="O2164" s="345"/>
      <c r="P2164" s="345"/>
      <c r="Q2164" s="345"/>
      <c r="S2164" s="350"/>
      <c r="U2164" s="351"/>
      <c r="V2164" s="345"/>
      <c r="W2164" s="345"/>
      <c r="X2164" s="345"/>
      <c r="Y2164" s="345"/>
      <c r="Z2164" s="345"/>
      <c r="AA2164" s="345"/>
      <c r="AB2164" s="352"/>
      <c r="AU2164" s="353" t="s">
        <v>180</v>
      </c>
      <c r="AV2164" s="353" t="s">
        <v>86</v>
      </c>
      <c r="AW2164" s="119" t="s">
        <v>190</v>
      </c>
      <c r="AX2164" s="119" t="s">
        <v>31</v>
      </c>
      <c r="AY2164" s="119" t="s">
        <v>74</v>
      </c>
      <c r="AZ2164" s="353" t="s">
        <v>172</v>
      </c>
    </row>
    <row r="2165" spans="2:52" s="116" customFormat="1" ht="22.6" customHeight="1" x14ac:dyDescent="0.35">
      <c r="B2165" s="315"/>
      <c r="C2165" s="316"/>
      <c r="D2165" s="316"/>
      <c r="E2165" s="317" t="s">
        <v>5</v>
      </c>
      <c r="F2165" s="318" t="s">
        <v>744</v>
      </c>
      <c r="G2165" s="319"/>
      <c r="H2165" s="319"/>
      <c r="I2165" s="319"/>
      <c r="J2165" s="316"/>
      <c r="K2165" s="320">
        <v>9</v>
      </c>
      <c r="L2165" s="316"/>
      <c r="M2165" s="316"/>
      <c r="N2165" s="316"/>
      <c r="O2165" s="316"/>
      <c r="P2165" s="316"/>
      <c r="Q2165" s="316"/>
      <c r="S2165" s="321"/>
      <c r="U2165" s="322"/>
      <c r="V2165" s="316"/>
      <c r="W2165" s="316"/>
      <c r="X2165" s="316"/>
      <c r="Y2165" s="316"/>
      <c r="Z2165" s="316"/>
      <c r="AA2165" s="316"/>
      <c r="AB2165" s="323"/>
      <c r="AU2165" s="324" t="s">
        <v>180</v>
      </c>
      <c r="AV2165" s="324" t="s">
        <v>86</v>
      </c>
      <c r="AW2165" s="116" t="s">
        <v>86</v>
      </c>
      <c r="AX2165" s="116" t="s">
        <v>31</v>
      </c>
      <c r="AY2165" s="116" t="s">
        <v>74</v>
      </c>
      <c r="AZ2165" s="324" t="s">
        <v>172</v>
      </c>
    </row>
    <row r="2166" spans="2:52" s="116" customFormat="1" ht="22.6" customHeight="1" x14ac:dyDescent="0.35">
      <c r="B2166" s="315"/>
      <c r="C2166" s="316"/>
      <c r="D2166" s="316"/>
      <c r="E2166" s="317" t="s">
        <v>5</v>
      </c>
      <c r="F2166" s="318" t="s">
        <v>745</v>
      </c>
      <c r="G2166" s="319"/>
      <c r="H2166" s="319"/>
      <c r="I2166" s="319"/>
      <c r="J2166" s="316"/>
      <c r="K2166" s="320">
        <v>-2.4</v>
      </c>
      <c r="L2166" s="316"/>
      <c r="M2166" s="316"/>
      <c r="N2166" s="316"/>
      <c r="O2166" s="316"/>
      <c r="P2166" s="316"/>
      <c r="Q2166" s="316"/>
      <c r="S2166" s="321"/>
      <c r="U2166" s="322"/>
      <c r="V2166" s="316"/>
      <c r="W2166" s="316"/>
      <c r="X2166" s="316"/>
      <c r="Y2166" s="316"/>
      <c r="Z2166" s="316"/>
      <c r="AA2166" s="316"/>
      <c r="AB2166" s="323"/>
      <c r="AU2166" s="324" t="s">
        <v>180</v>
      </c>
      <c r="AV2166" s="324" t="s">
        <v>86</v>
      </c>
      <c r="AW2166" s="116" t="s">
        <v>86</v>
      </c>
      <c r="AX2166" s="116" t="s">
        <v>31</v>
      </c>
      <c r="AY2166" s="116" t="s">
        <v>74</v>
      </c>
      <c r="AZ2166" s="324" t="s">
        <v>172</v>
      </c>
    </row>
    <row r="2167" spans="2:52" s="119" customFormat="1" ht="22.6" customHeight="1" x14ac:dyDescent="0.35">
      <c r="B2167" s="344"/>
      <c r="C2167" s="345"/>
      <c r="D2167" s="345"/>
      <c r="E2167" s="346" t="s">
        <v>5</v>
      </c>
      <c r="F2167" s="347" t="s">
        <v>250</v>
      </c>
      <c r="G2167" s="348"/>
      <c r="H2167" s="348"/>
      <c r="I2167" s="348"/>
      <c r="J2167" s="345"/>
      <c r="K2167" s="349">
        <v>6.6</v>
      </c>
      <c r="L2167" s="345"/>
      <c r="M2167" s="345"/>
      <c r="N2167" s="345"/>
      <c r="O2167" s="345"/>
      <c r="P2167" s="345"/>
      <c r="Q2167" s="345"/>
      <c r="S2167" s="350"/>
      <c r="U2167" s="351"/>
      <c r="V2167" s="345"/>
      <c r="W2167" s="345"/>
      <c r="X2167" s="345"/>
      <c r="Y2167" s="345"/>
      <c r="Z2167" s="345"/>
      <c r="AA2167" s="345"/>
      <c r="AB2167" s="352"/>
      <c r="AU2167" s="353" t="s">
        <v>180</v>
      </c>
      <c r="AV2167" s="353" t="s">
        <v>86</v>
      </c>
      <c r="AW2167" s="119" t="s">
        <v>190</v>
      </c>
      <c r="AX2167" s="119" t="s">
        <v>31</v>
      </c>
      <c r="AY2167" s="119" t="s">
        <v>74</v>
      </c>
      <c r="AZ2167" s="353" t="s">
        <v>172</v>
      </c>
    </row>
    <row r="2168" spans="2:52" s="116" customFormat="1" ht="22.6" customHeight="1" x14ac:dyDescent="0.35">
      <c r="B2168" s="315"/>
      <c r="C2168" s="316"/>
      <c r="D2168" s="316"/>
      <c r="E2168" s="317" t="s">
        <v>5</v>
      </c>
      <c r="F2168" s="318" t="s">
        <v>746</v>
      </c>
      <c r="G2168" s="319"/>
      <c r="H2168" s="319"/>
      <c r="I2168" s="319"/>
      <c r="J2168" s="316"/>
      <c r="K2168" s="320">
        <v>8.1999999999999993</v>
      </c>
      <c r="L2168" s="316"/>
      <c r="M2168" s="316"/>
      <c r="N2168" s="316"/>
      <c r="O2168" s="316"/>
      <c r="P2168" s="316"/>
      <c r="Q2168" s="316"/>
      <c r="S2168" s="321"/>
      <c r="U2168" s="322"/>
      <c r="V2168" s="316"/>
      <c r="W2168" s="316"/>
      <c r="X2168" s="316"/>
      <c r="Y2168" s="316"/>
      <c r="Z2168" s="316"/>
      <c r="AA2168" s="316"/>
      <c r="AB2168" s="323"/>
      <c r="AU2168" s="324" t="s">
        <v>180</v>
      </c>
      <c r="AV2168" s="324" t="s">
        <v>86</v>
      </c>
      <c r="AW2168" s="116" t="s">
        <v>86</v>
      </c>
      <c r="AX2168" s="116" t="s">
        <v>31</v>
      </c>
      <c r="AY2168" s="116" t="s">
        <v>74</v>
      </c>
      <c r="AZ2168" s="324" t="s">
        <v>172</v>
      </c>
    </row>
    <row r="2169" spans="2:52" s="116" customFormat="1" ht="22.6" customHeight="1" x14ac:dyDescent="0.35">
      <c r="B2169" s="315"/>
      <c r="C2169" s="316"/>
      <c r="D2169" s="316"/>
      <c r="E2169" s="317" t="s">
        <v>5</v>
      </c>
      <c r="F2169" s="318" t="s">
        <v>747</v>
      </c>
      <c r="G2169" s="319"/>
      <c r="H2169" s="319"/>
      <c r="I2169" s="319"/>
      <c r="J2169" s="316"/>
      <c r="K2169" s="320">
        <v>-1</v>
      </c>
      <c r="L2169" s="316"/>
      <c r="M2169" s="316"/>
      <c r="N2169" s="316"/>
      <c r="O2169" s="316"/>
      <c r="P2169" s="316"/>
      <c r="Q2169" s="316"/>
      <c r="S2169" s="321"/>
      <c r="U2169" s="322"/>
      <c r="V2169" s="316"/>
      <c r="W2169" s="316"/>
      <c r="X2169" s="316"/>
      <c r="Y2169" s="316"/>
      <c r="Z2169" s="316"/>
      <c r="AA2169" s="316"/>
      <c r="AB2169" s="323"/>
      <c r="AU2169" s="324" t="s">
        <v>180</v>
      </c>
      <c r="AV2169" s="324" t="s">
        <v>86</v>
      </c>
      <c r="AW2169" s="116" t="s">
        <v>86</v>
      </c>
      <c r="AX2169" s="116" t="s">
        <v>31</v>
      </c>
      <c r="AY2169" s="116" t="s">
        <v>74</v>
      </c>
      <c r="AZ2169" s="324" t="s">
        <v>172</v>
      </c>
    </row>
    <row r="2170" spans="2:52" s="116" customFormat="1" ht="22.6" customHeight="1" x14ac:dyDescent="0.35">
      <c r="B2170" s="315"/>
      <c r="C2170" s="316"/>
      <c r="D2170" s="316"/>
      <c r="E2170" s="317" t="s">
        <v>5</v>
      </c>
      <c r="F2170" s="318" t="s">
        <v>748</v>
      </c>
      <c r="G2170" s="319"/>
      <c r="H2170" s="319"/>
      <c r="I2170" s="319"/>
      <c r="J2170" s="316"/>
      <c r="K2170" s="320">
        <v>-0.54</v>
      </c>
      <c r="L2170" s="316"/>
      <c r="M2170" s="316"/>
      <c r="N2170" s="316"/>
      <c r="O2170" s="316"/>
      <c r="P2170" s="316"/>
      <c r="Q2170" s="316"/>
      <c r="S2170" s="321"/>
      <c r="U2170" s="322"/>
      <c r="V2170" s="316"/>
      <c r="W2170" s="316"/>
      <c r="X2170" s="316"/>
      <c r="Y2170" s="316"/>
      <c r="Z2170" s="316"/>
      <c r="AA2170" s="316"/>
      <c r="AB2170" s="323"/>
      <c r="AU2170" s="324" t="s">
        <v>180</v>
      </c>
      <c r="AV2170" s="324" t="s">
        <v>86</v>
      </c>
      <c r="AW2170" s="116" t="s">
        <v>86</v>
      </c>
      <c r="AX2170" s="116" t="s">
        <v>31</v>
      </c>
      <c r="AY2170" s="116" t="s">
        <v>74</v>
      </c>
      <c r="AZ2170" s="324" t="s">
        <v>172</v>
      </c>
    </row>
    <row r="2171" spans="2:52" s="119" customFormat="1" ht="22.6" customHeight="1" x14ac:dyDescent="0.35">
      <c r="B2171" s="344"/>
      <c r="C2171" s="345"/>
      <c r="D2171" s="345"/>
      <c r="E2171" s="346" t="s">
        <v>5</v>
      </c>
      <c r="F2171" s="347" t="s">
        <v>250</v>
      </c>
      <c r="G2171" s="348"/>
      <c r="H2171" s="348"/>
      <c r="I2171" s="348"/>
      <c r="J2171" s="345"/>
      <c r="K2171" s="349">
        <v>6.66</v>
      </c>
      <c r="L2171" s="345"/>
      <c r="M2171" s="345"/>
      <c r="N2171" s="345"/>
      <c r="O2171" s="345"/>
      <c r="P2171" s="345"/>
      <c r="Q2171" s="345"/>
      <c r="S2171" s="350"/>
      <c r="U2171" s="351"/>
      <c r="V2171" s="345"/>
      <c r="W2171" s="345"/>
      <c r="X2171" s="345"/>
      <c r="Y2171" s="345"/>
      <c r="Z2171" s="345"/>
      <c r="AA2171" s="345"/>
      <c r="AB2171" s="352"/>
      <c r="AU2171" s="353" t="s">
        <v>180</v>
      </c>
      <c r="AV2171" s="353" t="s">
        <v>86</v>
      </c>
      <c r="AW2171" s="119" t="s">
        <v>190</v>
      </c>
      <c r="AX2171" s="119" t="s">
        <v>31</v>
      </c>
      <c r="AY2171" s="119" t="s">
        <v>74</v>
      </c>
      <c r="AZ2171" s="353" t="s">
        <v>172</v>
      </c>
    </row>
    <row r="2172" spans="2:52" s="116" customFormat="1" ht="31.6" customHeight="1" x14ac:dyDescent="0.35">
      <c r="B2172" s="315"/>
      <c r="C2172" s="316"/>
      <c r="D2172" s="316"/>
      <c r="E2172" s="317" t="s">
        <v>5</v>
      </c>
      <c r="F2172" s="318" t="s">
        <v>549</v>
      </c>
      <c r="G2172" s="319"/>
      <c r="H2172" s="319"/>
      <c r="I2172" s="319"/>
      <c r="J2172" s="316"/>
      <c r="K2172" s="320">
        <v>11.978999999999999</v>
      </c>
      <c r="L2172" s="316"/>
      <c r="M2172" s="316"/>
      <c r="N2172" s="316"/>
      <c r="O2172" s="316"/>
      <c r="P2172" s="316"/>
      <c r="Q2172" s="316"/>
      <c r="S2172" s="321"/>
      <c r="U2172" s="322"/>
      <c r="V2172" s="316"/>
      <c r="W2172" s="316"/>
      <c r="X2172" s="316"/>
      <c r="Y2172" s="316"/>
      <c r="Z2172" s="316"/>
      <c r="AA2172" s="316"/>
      <c r="AB2172" s="323"/>
      <c r="AU2172" s="324" t="s">
        <v>180</v>
      </c>
      <c r="AV2172" s="324" t="s">
        <v>86</v>
      </c>
      <c r="AW2172" s="116" t="s">
        <v>86</v>
      </c>
      <c r="AX2172" s="116" t="s">
        <v>31</v>
      </c>
      <c r="AY2172" s="116" t="s">
        <v>74</v>
      </c>
      <c r="AZ2172" s="324" t="s">
        <v>172</v>
      </c>
    </row>
    <row r="2173" spans="2:52" s="116" customFormat="1" ht="31.6" customHeight="1" x14ac:dyDescent="0.35">
      <c r="B2173" s="315"/>
      <c r="C2173" s="316"/>
      <c r="D2173" s="316"/>
      <c r="E2173" s="317" t="s">
        <v>5</v>
      </c>
      <c r="F2173" s="318" t="s">
        <v>550</v>
      </c>
      <c r="G2173" s="319"/>
      <c r="H2173" s="319"/>
      <c r="I2173" s="319"/>
      <c r="J2173" s="316"/>
      <c r="K2173" s="320">
        <v>19.239000000000001</v>
      </c>
      <c r="L2173" s="316"/>
      <c r="M2173" s="316"/>
      <c r="N2173" s="316"/>
      <c r="O2173" s="316"/>
      <c r="P2173" s="316"/>
      <c r="Q2173" s="316"/>
      <c r="S2173" s="321"/>
      <c r="U2173" s="322"/>
      <c r="V2173" s="316"/>
      <c r="W2173" s="316"/>
      <c r="X2173" s="316"/>
      <c r="Y2173" s="316"/>
      <c r="Z2173" s="316"/>
      <c r="AA2173" s="316"/>
      <c r="AB2173" s="323"/>
      <c r="AU2173" s="324" t="s">
        <v>180</v>
      </c>
      <c r="AV2173" s="324" t="s">
        <v>86</v>
      </c>
      <c r="AW2173" s="116" t="s">
        <v>86</v>
      </c>
      <c r="AX2173" s="116" t="s">
        <v>31</v>
      </c>
      <c r="AY2173" s="116" t="s">
        <v>74</v>
      </c>
      <c r="AZ2173" s="324" t="s">
        <v>172</v>
      </c>
    </row>
    <row r="2174" spans="2:52" s="116" customFormat="1" ht="31.6" customHeight="1" x14ac:dyDescent="0.35">
      <c r="B2174" s="315"/>
      <c r="C2174" s="316"/>
      <c r="D2174" s="316"/>
      <c r="E2174" s="317" t="s">
        <v>5</v>
      </c>
      <c r="F2174" s="318" t="s">
        <v>551</v>
      </c>
      <c r="G2174" s="319"/>
      <c r="H2174" s="319"/>
      <c r="I2174" s="319"/>
      <c r="J2174" s="316"/>
      <c r="K2174" s="320">
        <v>15.851000000000001</v>
      </c>
      <c r="L2174" s="316"/>
      <c r="M2174" s="316"/>
      <c r="N2174" s="316"/>
      <c r="O2174" s="316"/>
      <c r="P2174" s="316"/>
      <c r="Q2174" s="316"/>
      <c r="S2174" s="321"/>
      <c r="U2174" s="322"/>
      <c r="V2174" s="316"/>
      <c r="W2174" s="316"/>
      <c r="X2174" s="316"/>
      <c r="Y2174" s="316"/>
      <c r="Z2174" s="316"/>
      <c r="AA2174" s="316"/>
      <c r="AB2174" s="323"/>
      <c r="AU2174" s="324" t="s">
        <v>180</v>
      </c>
      <c r="AV2174" s="324" t="s">
        <v>86</v>
      </c>
      <c r="AW2174" s="116" t="s">
        <v>86</v>
      </c>
      <c r="AX2174" s="116" t="s">
        <v>31</v>
      </c>
      <c r="AY2174" s="116" t="s">
        <v>74</v>
      </c>
      <c r="AZ2174" s="324" t="s">
        <v>172</v>
      </c>
    </row>
    <row r="2175" spans="2:52" s="119" customFormat="1" ht="22.6" customHeight="1" x14ac:dyDescent="0.35">
      <c r="B2175" s="344"/>
      <c r="C2175" s="345"/>
      <c r="D2175" s="345"/>
      <c r="E2175" s="346" t="s">
        <v>5</v>
      </c>
      <c r="F2175" s="347" t="s">
        <v>250</v>
      </c>
      <c r="G2175" s="348"/>
      <c r="H2175" s="348"/>
      <c r="I2175" s="348"/>
      <c r="J2175" s="345"/>
      <c r="K2175" s="349">
        <v>47.069000000000003</v>
      </c>
      <c r="L2175" s="345"/>
      <c r="M2175" s="345"/>
      <c r="N2175" s="345"/>
      <c r="O2175" s="345"/>
      <c r="P2175" s="345"/>
      <c r="Q2175" s="345"/>
      <c r="S2175" s="350"/>
      <c r="U2175" s="351"/>
      <c r="V2175" s="345"/>
      <c r="W2175" s="345"/>
      <c r="X2175" s="345"/>
      <c r="Y2175" s="345"/>
      <c r="Z2175" s="345"/>
      <c r="AA2175" s="345"/>
      <c r="AB2175" s="352"/>
      <c r="AU2175" s="353" t="s">
        <v>180</v>
      </c>
      <c r="AV2175" s="353" t="s">
        <v>86</v>
      </c>
      <c r="AW2175" s="119" t="s">
        <v>190</v>
      </c>
      <c r="AX2175" s="119" t="s">
        <v>31</v>
      </c>
      <c r="AY2175" s="119" t="s">
        <v>74</v>
      </c>
      <c r="AZ2175" s="353" t="s">
        <v>172</v>
      </c>
    </row>
    <row r="2176" spans="2:52" s="115" customFormat="1" ht="22.6" customHeight="1" x14ac:dyDescent="0.35">
      <c r="B2176" s="303"/>
      <c r="C2176" s="304"/>
      <c r="D2176" s="304"/>
      <c r="E2176" s="305" t="s">
        <v>5</v>
      </c>
      <c r="F2176" s="313" t="s">
        <v>307</v>
      </c>
      <c r="G2176" s="314"/>
      <c r="H2176" s="314"/>
      <c r="I2176" s="314"/>
      <c r="J2176" s="304"/>
      <c r="K2176" s="308" t="s">
        <v>5</v>
      </c>
      <c r="L2176" s="304"/>
      <c r="M2176" s="304"/>
      <c r="N2176" s="304"/>
      <c r="O2176" s="304"/>
      <c r="P2176" s="304"/>
      <c r="Q2176" s="304"/>
      <c r="S2176" s="309"/>
      <c r="U2176" s="310"/>
      <c r="V2176" s="304"/>
      <c r="W2176" s="304"/>
      <c r="X2176" s="304"/>
      <c r="Y2176" s="304"/>
      <c r="Z2176" s="304"/>
      <c r="AA2176" s="304"/>
      <c r="AB2176" s="311"/>
      <c r="AU2176" s="312" t="s">
        <v>180</v>
      </c>
      <c r="AV2176" s="312" t="s">
        <v>86</v>
      </c>
      <c r="AW2176" s="115" t="s">
        <v>81</v>
      </c>
      <c r="AX2176" s="115" t="s">
        <v>31</v>
      </c>
      <c r="AY2176" s="115" t="s">
        <v>74</v>
      </c>
      <c r="AZ2176" s="312" t="s">
        <v>172</v>
      </c>
    </row>
    <row r="2177" spans="2:66" s="116" customFormat="1" ht="22.6" customHeight="1" x14ac:dyDescent="0.35">
      <c r="B2177" s="315"/>
      <c r="C2177" s="316"/>
      <c r="D2177" s="316"/>
      <c r="E2177" s="317" t="s">
        <v>5</v>
      </c>
      <c r="F2177" s="318" t="s">
        <v>525</v>
      </c>
      <c r="G2177" s="319"/>
      <c r="H2177" s="319"/>
      <c r="I2177" s="319"/>
      <c r="J2177" s="316"/>
      <c r="K2177" s="320">
        <v>19.12</v>
      </c>
      <c r="L2177" s="316"/>
      <c r="M2177" s="316"/>
      <c r="N2177" s="316"/>
      <c r="O2177" s="316"/>
      <c r="P2177" s="316"/>
      <c r="Q2177" s="316"/>
      <c r="S2177" s="321"/>
      <c r="U2177" s="322"/>
      <c r="V2177" s="316"/>
      <c r="W2177" s="316"/>
      <c r="X2177" s="316"/>
      <c r="Y2177" s="316"/>
      <c r="Z2177" s="316"/>
      <c r="AA2177" s="316"/>
      <c r="AB2177" s="323"/>
      <c r="AU2177" s="324" t="s">
        <v>180</v>
      </c>
      <c r="AV2177" s="324" t="s">
        <v>86</v>
      </c>
      <c r="AW2177" s="116" t="s">
        <v>86</v>
      </c>
      <c r="AX2177" s="116" t="s">
        <v>31</v>
      </c>
      <c r="AY2177" s="116" t="s">
        <v>74</v>
      </c>
      <c r="AZ2177" s="324" t="s">
        <v>172</v>
      </c>
    </row>
    <row r="2178" spans="2:66" s="116" customFormat="1" ht="22.6" customHeight="1" x14ac:dyDescent="0.35">
      <c r="B2178" s="315"/>
      <c r="C2178" s="316"/>
      <c r="D2178" s="316"/>
      <c r="E2178" s="317" t="s">
        <v>5</v>
      </c>
      <c r="F2178" s="318" t="s">
        <v>458</v>
      </c>
      <c r="G2178" s="319"/>
      <c r="H2178" s="319"/>
      <c r="I2178" s="319"/>
      <c r="J2178" s="316"/>
      <c r="K2178" s="320">
        <v>-1.2</v>
      </c>
      <c r="L2178" s="316"/>
      <c r="M2178" s="316"/>
      <c r="N2178" s="316"/>
      <c r="O2178" s="316"/>
      <c r="P2178" s="316"/>
      <c r="Q2178" s="316"/>
      <c r="S2178" s="321"/>
      <c r="U2178" s="322"/>
      <c r="V2178" s="316"/>
      <c r="W2178" s="316"/>
      <c r="X2178" s="316"/>
      <c r="Y2178" s="316"/>
      <c r="Z2178" s="316"/>
      <c r="AA2178" s="316"/>
      <c r="AB2178" s="323"/>
      <c r="AU2178" s="324" t="s">
        <v>180</v>
      </c>
      <c r="AV2178" s="324" t="s">
        <v>86</v>
      </c>
      <c r="AW2178" s="116" t="s">
        <v>86</v>
      </c>
      <c r="AX2178" s="116" t="s">
        <v>31</v>
      </c>
      <c r="AY2178" s="116" t="s">
        <v>74</v>
      </c>
      <c r="AZ2178" s="324" t="s">
        <v>172</v>
      </c>
    </row>
    <row r="2179" spans="2:66" s="116" customFormat="1" ht="22.6" customHeight="1" x14ac:dyDescent="0.35">
      <c r="B2179" s="315"/>
      <c r="C2179" s="316"/>
      <c r="D2179" s="316"/>
      <c r="E2179" s="317" t="s">
        <v>5</v>
      </c>
      <c r="F2179" s="318" t="s">
        <v>526</v>
      </c>
      <c r="G2179" s="319"/>
      <c r="H2179" s="319"/>
      <c r="I2179" s="319"/>
      <c r="J2179" s="316"/>
      <c r="K2179" s="320">
        <v>-0.75600000000000001</v>
      </c>
      <c r="L2179" s="316"/>
      <c r="M2179" s="316"/>
      <c r="N2179" s="316"/>
      <c r="O2179" s="316"/>
      <c r="P2179" s="316"/>
      <c r="Q2179" s="316"/>
      <c r="S2179" s="321"/>
      <c r="U2179" s="322"/>
      <c r="V2179" s="316"/>
      <c r="W2179" s="316"/>
      <c r="X2179" s="316"/>
      <c r="Y2179" s="316"/>
      <c r="Z2179" s="316"/>
      <c r="AA2179" s="316"/>
      <c r="AB2179" s="323"/>
      <c r="AU2179" s="324" t="s">
        <v>180</v>
      </c>
      <c r="AV2179" s="324" t="s">
        <v>86</v>
      </c>
      <c r="AW2179" s="116" t="s">
        <v>86</v>
      </c>
      <c r="AX2179" s="116" t="s">
        <v>31</v>
      </c>
      <c r="AY2179" s="116" t="s">
        <v>74</v>
      </c>
      <c r="AZ2179" s="324" t="s">
        <v>172</v>
      </c>
    </row>
    <row r="2180" spans="2:66" s="116" customFormat="1" ht="22.6" customHeight="1" x14ac:dyDescent="0.35">
      <c r="B2180" s="315"/>
      <c r="C2180" s="316"/>
      <c r="D2180" s="316"/>
      <c r="E2180" s="317" t="s">
        <v>5</v>
      </c>
      <c r="F2180" s="318" t="s">
        <v>527</v>
      </c>
      <c r="G2180" s="319"/>
      <c r="H2180" s="319"/>
      <c r="I2180" s="319"/>
      <c r="J2180" s="316"/>
      <c r="K2180" s="320">
        <v>0.96</v>
      </c>
      <c r="L2180" s="316"/>
      <c r="M2180" s="316"/>
      <c r="N2180" s="316"/>
      <c r="O2180" s="316"/>
      <c r="P2180" s="316"/>
      <c r="Q2180" s="316"/>
      <c r="S2180" s="321"/>
      <c r="U2180" s="322"/>
      <c r="V2180" s="316"/>
      <c r="W2180" s="316"/>
      <c r="X2180" s="316"/>
      <c r="Y2180" s="316"/>
      <c r="Z2180" s="316"/>
      <c r="AA2180" s="316"/>
      <c r="AB2180" s="323"/>
      <c r="AU2180" s="324" t="s">
        <v>180</v>
      </c>
      <c r="AV2180" s="324" t="s">
        <v>86</v>
      </c>
      <c r="AW2180" s="116" t="s">
        <v>86</v>
      </c>
      <c r="AX2180" s="116" t="s">
        <v>31</v>
      </c>
      <c r="AY2180" s="116" t="s">
        <v>74</v>
      </c>
      <c r="AZ2180" s="324" t="s">
        <v>172</v>
      </c>
    </row>
    <row r="2181" spans="2:66" s="119" customFormat="1" ht="22.6" customHeight="1" x14ac:dyDescent="0.35">
      <c r="B2181" s="344"/>
      <c r="C2181" s="345"/>
      <c r="D2181" s="345"/>
      <c r="E2181" s="346" t="s">
        <v>5</v>
      </c>
      <c r="F2181" s="347" t="s">
        <v>250</v>
      </c>
      <c r="G2181" s="348"/>
      <c r="H2181" s="348"/>
      <c r="I2181" s="348"/>
      <c r="J2181" s="345"/>
      <c r="K2181" s="349">
        <v>18.123999999999999</v>
      </c>
      <c r="L2181" s="345"/>
      <c r="M2181" s="345"/>
      <c r="N2181" s="345"/>
      <c r="O2181" s="345"/>
      <c r="P2181" s="345"/>
      <c r="Q2181" s="345"/>
      <c r="S2181" s="350"/>
      <c r="U2181" s="351"/>
      <c r="V2181" s="345"/>
      <c r="W2181" s="345"/>
      <c r="X2181" s="345"/>
      <c r="Y2181" s="345"/>
      <c r="Z2181" s="345"/>
      <c r="AA2181" s="345"/>
      <c r="AB2181" s="352"/>
      <c r="AU2181" s="353" t="s">
        <v>180</v>
      </c>
      <c r="AV2181" s="353" t="s">
        <v>86</v>
      </c>
      <c r="AW2181" s="119" t="s">
        <v>190</v>
      </c>
      <c r="AX2181" s="119" t="s">
        <v>31</v>
      </c>
      <c r="AY2181" s="119" t="s">
        <v>74</v>
      </c>
      <c r="AZ2181" s="353" t="s">
        <v>172</v>
      </c>
    </row>
    <row r="2182" spans="2:66" s="116" customFormat="1" ht="22.6" customHeight="1" x14ac:dyDescent="0.35">
      <c r="B2182" s="315"/>
      <c r="C2182" s="316"/>
      <c r="D2182" s="316"/>
      <c r="E2182" s="317" t="s">
        <v>5</v>
      </c>
      <c r="F2182" s="318" t="s">
        <v>528</v>
      </c>
      <c r="G2182" s="319"/>
      <c r="H2182" s="319"/>
      <c r="I2182" s="319"/>
      <c r="J2182" s="316"/>
      <c r="K2182" s="320">
        <v>23.24</v>
      </c>
      <c r="L2182" s="316"/>
      <c r="M2182" s="316"/>
      <c r="N2182" s="316"/>
      <c r="O2182" s="316"/>
      <c r="P2182" s="316"/>
      <c r="Q2182" s="316"/>
      <c r="S2182" s="321"/>
      <c r="U2182" s="322"/>
      <c r="V2182" s="316"/>
      <c r="W2182" s="316"/>
      <c r="X2182" s="316"/>
      <c r="Y2182" s="316"/>
      <c r="Z2182" s="316"/>
      <c r="AA2182" s="316"/>
      <c r="AB2182" s="323"/>
      <c r="AU2182" s="324" t="s">
        <v>180</v>
      </c>
      <c r="AV2182" s="324" t="s">
        <v>86</v>
      </c>
      <c r="AW2182" s="116" t="s">
        <v>86</v>
      </c>
      <c r="AX2182" s="116" t="s">
        <v>31</v>
      </c>
      <c r="AY2182" s="116" t="s">
        <v>74</v>
      </c>
      <c r="AZ2182" s="324" t="s">
        <v>172</v>
      </c>
    </row>
    <row r="2183" spans="2:66" s="116" customFormat="1" ht="22.6" customHeight="1" x14ac:dyDescent="0.35">
      <c r="B2183" s="315"/>
      <c r="C2183" s="316"/>
      <c r="D2183" s="316"/>
      <c r="E2183" s="317" t="s">
        <v>5</v>
      </c>
      <c r="F2183" s="318" t="s">
        <v>458</v>
      </c>
      <c r="G2183" s="319"/>
      <c r="H2183" s="319"/>
      <c r="I2183" s="319"/>
      <c r="J2183" s="316"/>
      <c r="K2183" s="320">
        <v>-1.2</v>
      </c>
      <c r="L2183" s="316"/>
      <c r="M2183" s="316"/>
      <c r="N2183" s="316"/>
      <c r="O2183" s="316"/>
      <c r="P2183" s="316"/>
      <c r="Q2183" s="316"/>
      <c r="S2183" s="321"/>
      <c r="U2183" s="322"/>
      <c r="V2183" s="316"/>
      <c r="W2183" s="316"/>
      <c r="X2183" s="316"/>
      <c r="Y2183" s="316"/>
      <c r="Z2183" s="316"/>
      <c r="AA2183" s="316"/>
      <c r="AB2183" s="323"/>
      <c r="AU2183" s="324" t="s">
        <v>180</v>
      </c>
      <c r="AV2183" s="324" t="s">
        <v>86</v>
      </c>
      <c r="AW2183" s="116" t="s">
        <v>86</v>
      </c>
      <c r="AX2183" s="116" t="s">
        <v>31</v>
      </c>
      <c r="AY2183" s="116" t="s">
        <v>74</v>
      </c>
      <c r="AZ2183" s="324" t="s">
        <v>172</v>
      </c>
    </row>
    <row r="2184" spans="2:66" s="116" customFormat="1" ht="22.6" customHeight="1" x14ac:dyDescent="0.35">
      <c r="B2184" s="315"/>
      <c r="C2184" s="316"/>
      <c r="D2184" s="316"/>
      <c r="E2184" s="317" t="s">
        <v>5</v>
      </c>
      <c r="F2184" s="318" t="s">
        <v>529</v>
      </c>
      <c r="G2184" s="319"/>
      <c r="H2184" s="319"/>
      <c r="I2184" s="319"/>
      <c r="J2184" s="316"/>
      <c r="K2184" s="320">
        <v>-0.378</v>
      </c>
      <c r="L2184" s="316"/>
      <c r="M2184" s="316"/>
      <c r="N2184" s="316"/>
      <c r="O2184" s="316"/>
      <c r="P2184" s="316"/>
      <c r="Q2184" s="316"/>
      <c r="S2184" s="321"/>
      <c r="U2184" s="322"/>
      <c r="V2184" s="316"/>
      <c r="W2184" s="316"/>
      <c r="X2184" s="316"/>
      <c r="Y2184" s="316"/>
      <c r="Z2184" s="316"/>
      <c r="AA2184" s="316"/>
      <c r="AB2184" s="323"/>
      <c r="AU2184" s="324" t="s">
        <v>180</v>
      </c>
      <c r="AV2184" s="324" t="s">
        <v>86</v>
      </c>
      <c r="AW2184" s="116" t="s">
        <v>86</v>
      </c>
      <c r="AX2184" s="116" t="s">
        <v>31</v>
      </c>
      <c r="AY2184" s="116" t="s">
        <v>74</v>
      </c>
      <c r="AZ2184" s="324" t="s">
        <v>172</v>
      </c>
    </row>
    <row r="2185" spans="2:66" s="116" customFormat="1" ht="22.6" customHeight="1" x14ac:dyDescent="0.35">
      <c r="B2185" s="315"/>
      <c r="C2185" s="316"/>
      <c r="D2185" s="316"/>
      <c r="E2185" s="317" t="s">
        <v>5</v>
      </c>
      <c r="F2185" s="318" t="s">
        <v>530</v>
      </c>
      <c r="G2185" s="319"/>
      <c r="H2185" s="319"/>
      <c r="I2185" s="319"/>
      <c r="J2185" s="316"/>
      <c r="K2185" s="320">
        <v>-0.85499999999999998</v>
      </c>
      <c r="L2185" s="316"/>
      <c r="M2185" s="316"/>
      <c r="N2185" s="316"/>
      <c r="O2185" s="316"/>
      <c r="P2185" s="316"/>
      <c r="Q2185" s="316"/>
      <c r="S2185" s="321"/>
      <c r="U2185" s="322"/>
      <c r="V2185" s="316"/>
      <c r="W2185" s="316"/>
      <c r="X2185" s="316"/>
      <c r="Y2185" s="316"/>
      <c r="Z2185" s="316"/>
      <c r="AA2185" s="316"/>
      <c r="AB2185" s="323"/>
      <c r="AU2185" s="324" t="s">
        <v>180</v>
      </c>
      <c r="AV2185" s="324" t="s">
        <v>86</v>
      </c>
      <c r="AW2185" s="116" t="s">
        <v>86</v>
      </c>
      <c r="AX2185" s="116" t="s">
        <v>31</v>
      </c>
      <c r="AY2185" s="116" t="s">
        <v>74</v>
      </c>
      <c r="AZ2185" s="324" t="s">
        <v>172</v>
      </c>
    </row>
    <row r="2186" spans="2:66" s="116" customFormat="1" ht="22.6" customHeight="1" x14ac:dyDescent="0.35">
      <c r="B2186" s="315"/>
      <c r="C2186" s="316"/>
      <c r="D2186" s="316"/>
      <c r="E2186" s="317" t="s">
        <v>5</v>
      </c>
      <c r="F2186" s="318" t="s">
        <v>531</v>
      </c>
      <c r="G2186" s="319"/>
      <c r="H2186" s="319"/>
      <c r="I2186" s="319"/>
      <c r="J2186" s="316"/>
      <c r="K2186" s="320">
        <v>0.96</v>
      </c>
      <c r="L2186" s="316"/>
      <c r="M2186" s="316"/>
      <c r="N2186" s="316"/>
      <c r="O2186" s="316"/>
      <c r="P2186" s="316"/>
      <c r="Q2186" s="316"/>
      <c r="S2186" s="321"/>
      <c r="U2186" s="322"/>
      <c r="V2186" s="316"/>
      <c r="W2186" s="316"/>
      <c r="X2186" s="316"/>
      <c r="Y2186" s="316"/>
      <c r="Z2186" s="316"/>
      <c r="AA2186" s="316"/>
      <c r="AB2186" s="323"/>
      <c r="AU2186" s="324" t="s">
        <v>180</v>
      </c>
      <c r="AV2186" s="324" t="s">
        <v>86</v>
      </c>
      <c r="AW2186" s="116" t="s">
        <v>86</v>
      </c>
      <c r="AX2186" s="116" t="s">
        <v>31</v>
      </c>
      <c r="AY2186" s="116" t="s">
        <v>74</v>
      </c>
      <c r="AZ2186" s="324" t="s">
        <v>172</v>
      </c>
    </row>
    <row r="2187" spans="2:66" s="119" customFormat="1" ht="22.6" customHeight="1" x14ac:dyDescent="0.35">
      <c r="B2187" s="344"/>
      <c r="C2187" s="345"/>
      <c r="D2187" s="345"/>
      <c r="E2187" s="346" t="s">
        <v>5</v>
      </c>
      <c r="F2187" s="347" t="s">
        <v>250</v>
      </c>
      <c r="G2187" s="348"/>
      <c r="H2187" s="348"/>
      <c r="I2187" s="348"/>
      <c r="J2187" s="345"/>
      <c r="K2187" s="349">
        <v>21.766999999999999</v>
      </c>
      <c r="L2187" s="345"/>
      <c r="M2187" s="345"/>
      <c r="N2187" s="345"/>
      <c r="O2187" s="345"/>
      <c r="P2187" s="345"/>
      <c r="Q2187" s="345"/>
      <c r="S2187" s="350"/>
      <c r="U2187" s="351"/>
      <c r="V2187" s="345"/>
      <c r="W2187" s="345"/>
      <c r="X2187" s="345"/>
      <c r="Y2187" s="345"/>
      <c r="Z2187" s="345"/>
      <c r="AA2187" s="345"/>
      <c r="AB2187" s="352"/>
      <c r="AU2187" s="353" t="s">
        <v>180</v>
      </c>
      <c r="AV2187" s="353" t="s">
        <v>86</v>
      </c>
      <c r="AW2187" s="119" t="s">
        <v>190</v>
      </c>
      <c r="AX2187" s="119" t="s">
        <v>31</v>
      </c>
      <c r="AY2187" s="119" t="s">
        <v>74</v>
      </c>
      <c r="AZ2187" s="353" t="s">
        <v>172</v>
      </c>
    </row>
    <row r="2188" spans="2:66" s="116" customFormat="1" ht="22.6" customHeight="1" x14ac:dyDescent="0.35">
      <c r="B2188" s="315"/>
      <c r="C2188" s="316"/>
      <c r="D2188" s="316"/>
      <c r="E2188" s="317" t="s">
        <v>5</v>
      </c>
      <c r="F2188" s="318" t="s">
        <v>532</v>
      </c>
      <c r="G2188" s="319"/>
      <c r="H2188" s="319"/>
      <c r="I2188" s="319"/>
      <c r="J2188" s="316"/>
      <c r="K2188" s="320">
        <v>2.16</v>
      </c>
      <c r="L2188" s="316"/>
      <c r="M2188" s="316"/>
      <c r="N2188" s="316"/>
      <c r="O2188" s="316"/>
      <c r="P2188" s="316"/>
      <c r="Q2188" s="316"/>
      <c r="S2188" s="321"/>
      <c r="U2188" s="322"/>
      <c r="V2188" s="316"/>
      <c r="W2188" s="316"/>
      <c r="X2188" s="316"/>
      <c r="Y2188" s="316"/>
      <c r="Z2188" s="316"/>
      <c r="AA2188" s="316"/>
      <c r="AB2188" s="323"/>
      <c r="AU2188" s="324" t="s">
        <v>180</v>
      </c>
      <c r="AV2188" s="324" t="s">
        <v>86</v>
      </c>
      <c r="AW2188" s="116" t="s">
        <v>86</v>
      </c>
      <c r="AX2188" s="116" t="s">
        <v>31</v>
      </c>
      <c r="AY2188" s="116" t="s">
        <v>74</v>
      </c>
      <c r="AZ2188" s="324" t="s">
        <v>172</v>
      </c>
    </row>
    <row r="2189" spans="2:66" s="116" customFormat="1" ht="22.6" customHeight="1" x14ac:dyDescent="0.35">
      <c r="B2189" s="315"/>
      <c r="C2189" s="316"/>
      <c r="D2189" s="316"/>
      <c r="E2189" s="317" t="s">
        <v>5</v>
      </c>
      <c r="F2189" s="318" t="s">
        <v>533</v>
      </c>
      <c r="G2189" s="319"/>
      <c r="H2189" s="319"/>
      <c r="I2189" s="319"/>
      <c r="J2189" s="316"/>
      <c r="K2189" s="320">
        <v>5.04</v>
      </c>
      <c r="L2189" s="316"/>
      <c r="M2189" s="316"/>
      <c r="N2189" s="316"/>
      <c r="O2189" s="316"/>
      <c r="P2189" s="316"/>
      <c r="Q2189" s="316"/>
      <c r="S2189" s="321"/>
      <c r="U2189" s="322"/>
      <c r="V2189" s="316"/>
      <c r="W2189" s="316"/>
      <c r="X2189" s="316"/>
      <c r="Y2189" s="316"/>
      <c r="Z2189" s="316"/>
      <c r="AA2189" s="316"/>
      <c r="AB2189" s="323"/>
      <c r="AU2189" s="324" t="s">
        <v>180</v>
      </c>
      <c r="AV2189" s="324" t="s">
        <v>86</v>
      </c>
      <c r="AW2189" s="116" t="s">
        <v>86</v>
      </c>
      <c r="AX2189" s="116" t="s">
        <v>31</v>
      </c>
      <c r="AY2189" s="116" t="s">
        <v>74</v>
      </c>
      <c r="AZ2189" s="324" t="s">
        <v>172</v>
      </c>
    </row>
    <row r="2190" spans="2:66" s="117" customFormat="1" ht="22.6" customHeight="1" x14ac:dyDescent="0.35">
      <c r="B2190" s="325"/>
      <c r="C2190" s="326"/>
      <c r="D2190" s="326"/>
      <c r="E2190" s="327" t="s">
        <v>5</v>
      </c>
      <c r="F2190" s="328" t="s">
        <v>189</v>
      </c>
      <c r="G2190" s="329"/>
      <c r="H2190" s="329"/>
      <c r="I2190" s="329"/>
      <c r="J2190" s="326"/>
      <c r="K2190" s="330">
        <v>535.06200000000001</v>
      </c>
      <c r="L2190" s="326"/>
      <c r="M2190" s="326"/>
      <c r="N2190" s="326"/>
      <c r="O2190" s="326"/>
      <c r="P2190" s="326"/>
      <c r="Q2190" s="326"/>
      <c r="S2190" s="331"/>
      <c r="U2190" s="332"/>
      <c r="V2190" s="326"/>
      <c r="W2190" s="326"/>
      <c r="X2190" s="326"/>
      <c r="Y2190" s="326"/>
      <c r="Z2190" s="326"/>
      <c r="AA2190" s="326"/>
      <c r="AB2190" s="333"/>
      <c r="AU2190" s="334" t="s">
        <v>180</v>
      </c>
      <c r="AV2190" s="334" t="s">
        <v>86</v>
      </c>
      <c r="AW2190" s="117" t="s">
        <v>177</v>
      </c>
      <c r="AX2190" s="117" t="s">
        <v>31</v>
      </c>
      <c r="AY2190" s="117" t="s">
        <v>81</v>
      </c>
      <c r="AZ2190" s="334" t="s">
        <v>172</v>
      </c>
    </row>
    <row r="2191" spans="2:66" s="112" customFormat="1" ht="22.6" customHeight="1" x14ac:dyDescent="0.35">
      <c r="B2191" s="187"/>
      <c r="C2191" s="337" t="s">
        <v>2033</v>
      </c>
      <c r="D2191" s="337" t="s">
        <v>238</v>
      </c>
      <c r="E2191" s="338" t="s">
        <v>2034</v>
      </c>
      <c r="F2191" s="339" t="s">
        <v>2035</v>
      </c>
      <c r="G2191" s="339"/>
      <c r="H2191" s="339"/>
      <c r="I2191" s="339"/>
      <c r="J2191" s="340" t="s">
        <v>176</v>
      </c>
      <c r="K2191" s="341">
        <v>588.56799999999998</v>
      </c>
      <c r="L2191" s="342"/>
      <c r="M2191" s="342"/>
      <c r="N2191" s="343">
        <f>ROUND(L2191*K2191,2)</f>
        <v>0</v>
      </c>
      <c r="O2191" s="294"/>
      <c r="P2191" s="294"/>
      <c r="Q2191" s="294"/>
      <c r="R2191" s="118" t="s">
        <v>5</v>
      </c>
      <c r="S2191" s="192"/>
      <c r="U2191" s="295" t="s">
        <v>5</v>
      </c>
      <c r="V2191" s="300" t="s">
        <v>39</v>
      </c>
      <c r="W2191" s="301">
        <v>0</v>
      </c>
      <c r="X2191" s="301">
        <f>W2191*K2191</f>
        <v>0</v>
      </c>
      <c r="Y2191" s="301">
        <v>1.18E-2</v>
      </c>
      <c r="Z2191" s="301">
        <f>Y2191*K2191</f>
        <v>6.9451023999999997</v>
      </c>
      <c r="AA2191" s="301">
        <v>0</v>
      </c>
      <c r="AB2191" s="302">
        <f>AA2191*K2191</f>
        <v>0</v>
      </c>
      <c r="AS2191" s="172" t="s">
        <v>375</v>
      </c>
      <c r="AU2191" s="172" t="s">
        <v>238</v>
      </c>
      <c r="AV2191" s="172" t="s">
        <v>86</v>
      </c>
      <c r="AZ2191" s="172" t="s">
        <v>172</v>
      </c>
      <c r="BF2191" s="299">
        <f>IF(V2191="základní",N2191,0)</f>
        <v>0</v>
      </c>
      <c r="BG2191" s="299">
        <f>IF(V2191="snížená",N2191,0)</f>
        <v>0</v>
      </c>
      <c r="BH2191" s="299">
        <f>IF(V2191="zákl. přenesená",N2191,0)</f>
        <v>0</v>
      </c>
      <c r="BI2191" s="299">
        <f>IF(V2191="sníž. přenesená",N2191,0)</f>
        <v>0</v>
      </c>
      <c r="BJ2191" s="299">
        <f>IF(V2191="nulová",N2191,0)</f>
        <v>0</v>
      </c>
      <c r="BK2191" s="172" t="s">
        <v>81</v>
      </c>
      <c r="BL2191" s="299">
        <f>ROUND(L2191*K2191,2)</f>
        <v>0</v>
      </c>
      <c r="BM2191" s="172" t="s">
        <v>273</v>
      </c>
      <c r="BN2191" s="172" t="s">
        <v>2036</v>
      </c>
    </row>
    <row r="2192" spans="2:66" s="116" customFormat="1" ht="22.6" customHeight="1" x14ac:dyDescent="0.35">
      <c r="B2192" s="315"/>
      <c r="C2192" s="316"/>
      <c r="D2192" s="316"/>
      <c r="E2192" s="317" t="s">
        <v>5</v>
      </c>
      <c r="F2192" s="335" t="s">
        <v>2037</v>
      </c>
      <c r="G2192" s="336"/>
      <c r="H2192" s="336"/>
      <c r="I2192" s="336"/>
      <c r="J2192" s="316"/>
      <c r="K2192" s="320">
        <v>588.56799999999998</v>
      </c>
      <c r="L2192" s="316"/>
      <c r="M2192" s="316"/>
      <c r="N2192" s="316"/>
      <c r="O2192" s="316"/>
      <c r="P2192" s="316"/>
      <c r="Q2192" s="316"/>
      <c r="S2192" s="321"/>
      <c r="U2192" s="322"/>
      <c r="V2192" s="316"/>
      <c r="W2192" s="316"/>
      <c r="X2192" s="316"/>
      <c r="Y2192" s="316"/>
      <c r="Z2192" s="316"/>
      <c r="AA2192" s="316"/>
      <c r="AB2192" s="323"/>
      <c r="AU2192" s="324" t="s">
        <v>180</v>
      </c>
      <c r="AV2192" s="324" t="s">
        <v>86</v>
      </c>
      <c r="AW2192" s="116" t="s">
        <v>86</v>
      </c>
      <c r="AX2192" s="116" t="s">
        <v>31</v>
      </c>
      <c r="AY2192" s="116" t="s">
        <v>81</v>
      </c>
      <c r="AZ2192" s="324" t="s">
        <v>172</v>
      </c>
    </row>
    <row r="2193" spans="2:66" s="112" customFormat="1" ht="31.6" customHeight="1" x14ac:dyDescent="0.35">
      <c r="B2193" s="187"/>
      <c r="C2193" s="288" t="s">
        <v>2038</v>
      </c>
      <c r="D2193" s="288" t="s">
        <v>173</v>
      </c>
      <c r="E2193" s="289" t="s">
        <v>2039</v>
      </c>
      <c r="F2193" s="290" t="s">
        <v>2040</v>
      </c>
      <c r="G2193" s="290"/>
      <c r="H2193" s="290"/>
      <c r="I2193" s="290"/>
      <c r="J2193" s="291" t="s">
        <v>176</v>
      </c>
      <c r="K2193" s="292">
        <v>535.06200000000001</v>
      </c>
      <c r="L2193" s="293"/>
      <c r="M2193" s="293"/>
      <c r="N2193" s="294">
        <f>ROUND(L2193*K2193,2)</f>
        <v>0</v>
      </c>
      <c r="O2193" s="294"/>
      <c r="P2193" s="294"/>
      <c r="Q2193" s="294"/>
      <c r="R2193" s="114" t="s">
        <v>2286</v>
      </c>
      <c r="S2193" s="192"/>
      <c r="U2193" s="295" t="s">
        <v>5</v>
      </c>
      <c r="V2193" s="300" t="s">
        <v>39</v>
      </c>
      <c r="W2193" s="301">
        <v>0.1</v>
      </c>
      <c r="X2193" s="301">
        <f>W2193*K2193</f>
        <v>53.506200000000007</v>
      </c>
      <c r="Y2193" s="301">
        <v>0</v>
      </c>
      <c r="Z2193" s="301">
        <f>Y2193*K2193</f>
        <v>0</v>
      </c>
      <c r="AA2193" s="301">
        <v>0</v>
      </c>
      <c r="AB2193" s="302">
        <f>AA2193*K2193</f>
        <v>0</v>
      </c>
      <c r="AS2193" s="172" t="s">
        <v>273</v>
      </c>
      <c r="AU2193" s="172" t="s">
        <v>173</v>
      </c>
      <c r="AV2193" s="172" t="s">
        <v>86</v>
      </c>
      <c r="AZ2193" s="172" t="s">
        <v>172</v>
      </c>
      <c r="BF2193" s="299">
        <f>IF(V2193="základní",N2193,0)</f>
        <v>0</v>
      </c>
      <c r="BG2193" s="299">
        <f>IF(V2193="snížená",N2193,0)</f>
        <v>0</v>
      </c>
      <c r="BH2193" s="299">
        <f>IF(V2193="zákl. přenesená",N2193,0)</f>
        <v>0</v>
      </c>
      <c r="BI2193" s="299">
        <f>IF(V2193="sníž. přenesená",N2193,0)</f>
        <v>0</v>
      </c>
      <c r="BJ2193" s="299">
        <f>IF(V2193="nulová",N2193,0)</f>
        <v>0</v>
      </c>
      <c r="BK2193" s="172" t="s">
        <v>81</v>
      </c>
      <c r="BL2193" s="299">
        <f>ROUND(L2193*K2193,2)</f>
        <v>0</v>
      </c>
      <c r="BM2193" s="172" t="s">
        <v>273</v>
      </c>
      <c r="BN2193" s="172" t="s">
        <v>2041</v>
      </c>
    </row>
    <row r="2194" spans="2:66" s="112" customFormat="1" ht="22.6" customHeight="1" x14ac:dyDescent="0.35">
      <c r="B2194" s="187"/>
      <c r="C2194" s="288" t="s">
        <v>2042</v>
      </c>
      <c r="D2194" s="288" t="s">
        <v>173</v>
      </c>
      <c r="E2194" s="289" t="s">
        <v>2043</v>
      </c>
      <c r="F2194" s="290" t="s">
        <v>2044</v>
      </c>
      <c r="G2194" s="290"/>
      <c r="H2194" s="290"/>
      <c r="I2194" s="290"/>
      <c r="J2194" s="291" t="s">
        <v>193</v>
      </c>
      <c r="K2194" s="292">
        <v>166.08</v>
      </c>
      <c r="L2194" s="293"/>
      <c r="M2194" s="293"/>
      <c r="N2194" s="294">
        <f>ROUND(L2194*K2194,2)</f>
        <v>0</v>
      </c>
      <c r="O2194" s="294"/>
      <c r="P2194" s="294"/>
      <c r="Q2194" s="294"/>
      <c r="R2194" s="114" t="s">
        <v>2286</v>
      </c>
      <c r="S2194" s="192"/>
      <c r="U2194" s="295" t="s">
        <v>5</v>
      </c>
      <c r="V2194" s="300" t="s">
        <v>39</v>
      </c>
      <c r="W2194" s="301">
        <v>0.248</v>
      </c>
      <c r="X2194" s="301">
        <f>W2194*K2194</f>
        <v>41.187840000000001</v>
      </c>
      <c r="Y2194" s="301">
        <v>3.1E-4</v>
      </c>
      <c r="Z2194" s="301">
        <f>Y2194*K2194</f>
        <v>5.1484800000000004E-2</v>
      </c>
      <c r="AA2194" s="301">
        <v>0</v>
      </c>
      <c r="AB2194" s="302">
        <f>AA2194*K2194</f>
        <v>0</v>
      </c>
      <c r="AS2194" s="172" t="s">
        <v>273</v>
      </c>
      <c r="AU2194" s="172" t="s">
        <v>173</v>
      </c>
      <c r="AV2194" s="172" t="s">
        <v>86</v>
      </c>
      <c r="AZ2194" s="172" t="s">
        <v>172</v>
      </c>
      <c r="BF2194" s="299">
        <f>IF(V2194="základní",N2194,0)</f>
        <v>0</v>
      </c>
      <c r="BG2194" s="299">
        <f>IF(V2194="snížená",N2194,0)</f>
        <v>0</v>
      </c>
      <c r="BH2194" s="299">
        <f>IF(V2194="zákl. přenesená",N2194,0)</f>
        <v>0</v>
      </c>
      <c r="BI2194" s="299">
        <f>IF(V2194="sníž. přenesená",N2194,0)</f>
        <v>0</v>
      </c>
      <c r="BJ2194" s="299">
        <f>IF(V2194="nulová",N2194,0)</f>
        <v>0</v>
      </c>
      <c r="BK2194" s="172" t="s">
        <v>81</v>
      </c>
      <c r="BL2194" s="299">
        <f>ROUND(L2194*K2194,2)</f>
        <v>0</v>
      </c>
      <c r="BM2194" s="172" t="s">
        <v>273</v>
      </c>
      <c r="BN2194" s="172" t="s">
        <v>2045</v>
      </c>
    </row>
    <row r="2195" spans="2:66" s="115" customFormat="1" ht="22.6" customHeight="1" x14ac:dyDescent="0.35">
      <c r="B2195" s="303"/>
      <c r="C2195" s="304"/>
      <c r="D2195" s="304"/>
      <c r="E2195" s="305" t="s">
        <v>5</v>
      </c>
      <c r="F2195" s="306" t="s">
        <v>235</v>
      </c>
      <c r="G2195" s="307"/>
      <c r="H2195" s="307"/>
      <c r="I2195" s="307"/>
      <c r="J2195" s="304"/>
      <c r="K2195" s="308" t="s">
        <v>5</v>
      </c>
      <c r="L2195" s="304"/>
      <c r="M2195" s="304"/>
      <c r="N2195" s="304"/>
      <c r="O2195" s="304"/>
      <c r="P2195" s="304"/>
      <c r="Q2195" s="304"/>
      <c r="S2195" s="309"/>
      <c r="U2195" s="310"/>
      <c r="V2195" s="304"/>
      <c r="W2195" s="304"/>
      <c r="X2195" s="304"/>
      <c r="Y2195" s="304"/>
      <c r="Z2195" s="304"/>
      <c r="AA2195" s="304"/>
      <c r="AB2195" s="311"/>
      <c r="AU2195" s="312" t="s">
        <v>180</v>
      </c>
      <c r="AV2195" s="312" t="s">
        <v>86</v>
      </c>
      <c r="AW2195" s="115" t="s">
        <v>81</v>
      </c>
      <c r="AX2195" s="115" t="s">
        <v>31</v>
      </c>
      <c r="AY2195" s="115" t="s">
        <v>74</v>
      </c>
      <c r="AZ2195" s="312" t="s">
        <v>172</v>
      </c>
    </row>
    <row r="2196" spans="2:66" s="116" customFormat="1" ht="22.6" customHeight="1" x14ac:dyDescent="0.35">
      <c r="B2196" s="315"/>
      <c r="C2196" s="316"/>
      <c r="D2196" s="316"/>
      <c r="E2196" s="317" t="s">
        <v>5</v>
      </c>
      <c r="F2196" s="318" t="s">
        <v>2046</v>
      </c>
      <c r="G2196" s="319"/>
      <c r="H2196" s="319"/>
      <c r="I2196" s="319"/>
      <c r="J2196" s="316"/>
      <c r="K2196" s="320">
        <v>10.88</v>
      </c>
      <c r="L2196" s="316"/>
      <c r="M2196" s="316"/>
      <c r="N2196" s="316"/>
      <c r="O2196" s="316"/>
      <c r="P2196" s="316"/>
      <c r="Q2196" s="316"/>
      <c r="S2196" s="321"/>
      <c r="U2196" s="322"/>
      <c r="V2196" s="316"/>
      <c r="W2196" s="316"/>
      <c r="X2196" s="316"/>
      <c r="Y2196" s="316"/>
      <c r="Z2196" s="316"/>
      <c r="AA2196" s="316"/>
      <c r="AB2196" s="323"/>
      <c r="AU2196" s="324" t="s">
        <v>180</v>
      </c>
      <c r="AV2196" s="324" t="s">
        <v>86</v>
      </c>
      <c r="AW2196" s="116" t="s">
        <v>86</v>
      </c>
      <c r="AX2196" s="116" t="s">
        <v>31</v>
      </c>
      <c r="AY2196" s="116" t="s">
        <v>74</v>
      </c>
      <c r="AZ2196" s="324" t="s">
        <v>172</v>
      </c>
    </row>
    <row r="2197" spans="2:66" s="116" customFormat="1" ht="22.6" customHeight="1" x14ac:dyDescent="0.35">
      <c r="B2197" s="315"/>
      <c r="C2197" s="316"/>
      <c r="D2197" s="316"/>
      <c r="E2197" s="317" t="s">
        <v>5</v>
      </c>
      <c r="F2197" s="318" t="s">
        <v>2047</v>
      </c>
      <c r="G2197" s="319"/>
      <c r="H2197" s="319"/>
      <c r="I2197" s="319"/>
      <c r="J2197" s="316"/>
      <c r="K2197" s="320">
        <v>8.33</v>
      </c>
      <c r="L2197" s="316"/>
      <c r="M2197" s="316"/>
      <c r="N2197" s="316"/>
      <c r="O2197" s="316"/>
      <c r="P2197" s="316"/>
      <c r="Q2197" s="316"/>
      <c r="S2197" s="321"/>
      <c r="U2197" s="322"/>
      <c r="V2197" s="316"/>
      <c r="W2197" s="316"/>
      <c r="X2197" s="316"/>
      <c r="Y2197" s="316"/>
      <c r="Z2197" s="316"/>
      <c r="AA2197" s="316"/>
      <c r="AB2197" s="323"/>
      <c r="AU2197" s="324" t="s">
        <v>180</v>
      </c>
      <c r="AV2197" s="324" t="s">
        <v>86</v>
      </c>
      <c r="AW2197" s="116" t="s">
        <v>86</v>
      </c>
      <c r="AX2197" s="116" t="s">
        <v>31</v>
      </c>
      <c r="AY2197" s="116" t="s">
        <v>74</v>
      </c>
      <c r="AZ2197" s="324" t="s">
        <v>172</v>
      </c>
    </row>
    <row r="2198" spans="2:66" s="116" customFormat="1" ht="22.6" customHeight="1" x14ac:dyDescent="0.35">
      <c r="B2198" s="315"/>
      <c r="C2198" s="316"/>
      <c r="D2198" s="316"/>
      <c r="E2198" s="317" t="s">
        <v>5</v>
      </c>
      <c r="F2198" s="318" t="s">
        <v>2048</v>
      </c>
      <c r="G2198" s="319"/>
      <c r="H2198" s="319"/>
      <c r="I2198" s="319"/>
      <c r="J2198" s="316"/>
      <c r="K2198" s="320">
        <v>4.84</v>
      </c>
      <c r="L2198" s="316"/>
      <c r="M2198" s="316"/>
      <c r="N2198" s="316"/>
      <c r="O2198" s="316"/>
      <c r="P2198" s="316"/>
      <c r="Q2198" s="316"/>
      <c r="S2198" s="321"/>
      <c r="U2198" s="322"/>
      <c r="V2198" s="316"/>
      <c r="W2198" s="316"/>
      <c r="X2198" s="316"/>
      <c r="Y2198" s="316"/>
      <c r="Z2198" s="316"/>
      <c r="AA2198" s="316"/>
      <c r="AB2198" s="323"/>
      <c r="AU2198" s="324" t="s">
        <v>180</v>
      </c>
      <c r="AV2198" s="324" t="s">
        <v>86</v>
      </c>
      <c r="AW2198" s="116" t="s">
        <v>86</v>
      </c>
      <c r="AX2198" s="116" t="s">
        <v>31</v>
      </c>
      <c r="AY2198" s="116" t="s">
        <v>74</v>
      </c>
      <c r="AZ2198" s="324" t="s">
        <v>172</v>
      </c>
    </row>
    <row r="2199" spans="2:66" s="116" customFormat="1" ht="22.6" customHeight="1" x14ac:dyDescent="0.35">
      <c r="B2199" s="315"/>
      <c r="C2199" s="316"/>
      <c r="D2199" s="316"/>
      <c r="E2199" s="317" t="s">
        <v>5</v>
      </c>
      <c r="F2199" s="318" t="s">
        <v>2049</v>
      </c>
      <c r="G2199" s="319"/>
      <c r="H2199" s="319"/>
      <c r="I2199" s="319"/>
      <c r="J2199" s="316"/>
      <c r="K2199" s="320">
        <v>8.84</v>
      </c>
      <c r="L2199" s="316"/>
      <c r="M2199" s="316"/>
      <c r="N2199" s="316"/>
      <c r="O2199" s="316"/>
      <c r="P2199" s="316"/>
      <c r="Q2199" s="316"/>
      <c r="S2199" s="321"/>
      <c r="U2199" s="322"/>
      <c r="V2199" s="316"/>
      <c r="W2199" s="316"/>
      <c r="X2199" s="316"/>
      <c r="Y2199" s="316"/>
      <c r="Z2199" s="316"/>
      <c r="AA2199" s="316"/>
      <c r="AB2199" s="323"/>
      <c r="AU2199" s="324" t="s">
        <v>180</v>
      </c>
      <c r="AV2199" s="324" t="s">
        <v>86</v>
      </c>
      <c r="AW2199" s="116" t="s">
        <v>86</v>
      </c>
      <c r="AX2199" s="116" t="s">
        <v>31</v>
      </c>
      <c r="AY2199" s="116" t="s">
        <v>74</v>
      </c>
      <c r="AZ2199" s="324" t="s">
        <v>172</v>
      </c>
    </row>
    <row r="2200" spans="2:66" s="116" customFormat="1" ht="22.6" customHeight="1" x14ac:dyDescent="0.35">
      <c r="B2200" s="315"/>
      <c r="C2200" s="316"/>
      <c r="D2200" s="316"/>
      <c r="E2200" s="317" t="s">
        <v>5</v>
      </c>
      <c r="F2200" s="318" t="s">
        <v>2050</v>
      </c>
      <c r="G2200" s="319"/>
      <c r="H2200" s="319"/>
      <c r="I2200" s="319"/>
      <c r="J2200" s="316"/>
      <c r="K2200" s="320">
        <v>13.44</v>
      </c>
      <c r="L2200" s="316"/>
      <c r="M2200" s="316"/>
      <c r="N2200" s="316"/>
      <c r="O2200" s="316"/>
      <c r="P2200" s="316"/>
      <c r="Q2200" s="316"/>
      <c r="S2200" s="321"/>
      <c r="U2200" s="322"/>
      <c r="V2200" s="316"/>
      <c r="W2200" s="316"/>
      <c r="X2200" s="316"/>
      <c r="Y2200" s="316"/>
      <c r="Z2200" s="316"/>
      <c r="AA2200" s="316"/>
      <c r="AB2200" s="323"/>
      <c r="AU2200" s="324" t="s">
        <v>180</v>
      </c>
      <c r="AV2200" s="324" t="s">
        <v>86</v>
      </c>
      <c r="AW2200" s="116" t="s">
        <v>86</v>
      </c>
      <c r="AX2200" s="116" t="s">
        <v>31</v>
      </c>
      <c r="AY2200" s="116" t="s">
        <v>74</v>
      </c>
      <c r="AZ2200" s="324" t="s">
        <v>172</v>
      </c>
    </row>
    <row r="2201" spans="2:66" s="116" customFormat="1" ht="22.6" customHeight="1" x14ac:dyDescent="0.35">
      <c r="B2201" s="315"/>
      <c r="C2201" s="316"/>
      <c r="D2201" s="316"/>
      <c r="E2201" s="317" t="s">
        <v>5</v>
      </c>
      <c r="F2201" s="318" t="s">
        <v>2051</v>
      </c>
      <c r="G2201" s="319"/>
      <c r="H2201" s="319"/>
      <c r="I2201" s="319"/>
      <c r="J2201" s="316"/>
      <c r="K2201" s="320">
        <v>2.1800000000000002</v>
      </c>
      <c r="L2201" s="316"/>
      <c r="M2201" s="316"/>
      <c r="N2201" s="316"/>
      <c r="O2201" s="316"/>
      <c r="P2201" s="316"/>
      <c r="Q2201" s="316"/>
      <c r="S2201" s="321"/>
      <c r="U2201" s="322"/>
      <c r="V2201" s="316"/>
      <c r="W2201" s="316"/>
      <c r="X2201" s="316"/>
      <c r="Y2201" s="316"/>
      <c r="Z2201" s="316"/>
      <c r="AA2201" s="316"/>
      <c r="AB2201" s="323"/>
      <c r="AU2201" s="324" t="s">
        <v>180</v>
      </c>
      <c r="AV2201" s="324" t="s">
        <v>86</v>
      </c>
      <c r="AW2201" s="116" t="s">
        <v>86</v>
      </c>
      <c r="AX2201" s="116" t="s">
        <v>31</v>
      </c>
      <c r="AY2201" s="116" t="s">
        <v>74</v>
      </c>
      <c r="AZ2201" s="324" t="s">
        <v>172</v>
      </c>
    </row>
    <row r="2202" spans="2:66" s="116" customFormat="1" ht="22.6" customHeight="1" x14ac:dyDescent="0.35">
      <c r="B2202" s="315"/>
      <c r="C2202" s="316"/>
      <c r="D2202" s="316"/>
      <c r="E2202" s="317" t="s">
        <v>5</v>
      </c>
      <c r="F2202" s="318" t="s">
        <v>2052</v>
      </c>
      <c r="G2202" s="319"/>
      <c r="H2202" s="319"/>
      <c r="I2202" s="319"/>
      <c r="J2202" s="316"/>
      <c r="K2202" s="320">
        <v>2.2000000000000002</v>
      </c>
      <c r="L2202" s="316"/>
      <c r="M2202" s="316"/>
      <c r="N2202" s="316"/>
      <c r="O2202" s="316"/>
      <c r="P2202" s="316"/>
      <c r="Q2202" s="316"/>
      <c r="S2202" s="321"/>
      <c r="U2202" s="322"/>
      <c r="V2202" s="316"/>
      <c r="W2202" s="316"/>
      <c r="X2202" s="316"/>
      <c r="Y2202" s="316"/>
      <c r="Z2202" s="316"/>
      <c r="AA2202" s="316"/>
      <c r="AB2202" s="323"/>
      <c r="AU2202" s="324" t="s">
        <v>180</v>
      </c>
      <c r="AV2202" s="324" t="s">
        <v>86</v>
      </c>
      <c r="AW2202" s="116" t="s">
        <v>86</v>
      </c>
      <c r="AX2202" s="116" t="s">
        <v>31</v>
      </c>
      <c r="AY2202" s="116" t="s">
        <v>74</v>
      </c>
      <c r="AZ2202" s="324" t="s">
        <v>172</v>
      </c>
    </row>
    <row r="2203" spans="2:66" s="116" customFormat="1" ht="22.6" customHeight="1" x14ac:dyDescent="0.35">
      <c r="B2203" s="315"/>
      <c r="C2203" s="316"/>
      <c r="D2203" s="316"/>
      <c r="E2203" s="317" t="s">
        <v>5</v>
      </c>
      <c r="F2203" s="318" t="s">
        <v>2053</v>
      </c>
      <c r="G2203" s="319"/>
      <c r="H2203" s="319"/>
      <c r="I2203" s="319"/>
      <c r="J2203" s="316"/>
      <c r="K2203" s="320">
        <v>6.2</v>
      </c>
      <c r="L2203" s="316"/>
      <c r="M2203" s="316"/>
      <c r="N2203" s="316"/>
      <c r="O2203" s="316"/>
      <c r="P2203" s="316"/>
      <c r="Q2203" s="316"/>
      <c r="S2203" s="321"/>
      <c r="U2203" s="322"/>
      <c r="V2203" s="316"/>
      <c r="W2203" s="316"/>
      <c r="X2203" s="316"/>
      <c r="Y2203" s="316"/>
      <c r="Z2203" s="316"/>
      <c r="AA2203" s="316"/>
      <c r="AB2203" s="323"/>
      <c r="AU2203" s="324" t="s">
        <v>180</v>
      </c>
      <c r="AV2203" s="324" t="s">
        <v>86</v>
      </c>
      <c r="AW2203" s="116" t="s">
        <v>86</v>
      </c>
      <c r="AX2203" s="116" t="s">
        <v>31</v>
      </c>
      <c r="AY2203" s="116" t="s">
        <v>74</v>
      </c>
      <c r="AZ2203" s="324" t="s">
        <v>172</v>
      </c>
    </row>
    <row r="2204" spans="2:66" s="116" customFormat="1" ht="22.6" customHeight="1" x14ac:dyDescent="0.35">
      <c r="B2204" s="315"/>
      <c r="C2204" s="316"/>
      <c r="D2204" s="316"/>
      <c r="E2204" s="317" t="s">
        <v>5</v>
      </c>
      <c r="F2204" s="318" t="s">
        <v>2054</v>
      </c>
      <c r="G2204" s="319"/>
      <c r="H2204" s="319"/>
      <c r="I2204" s="319"/>
      <c r="J2204" s="316"/>
      <c r="K2204" s="320">
        <v>10</v>
      </c>
      <c r="L2204" s="316"/>
      <c r="M2204" s="316"/>
      <c r="N2204" s="316"/>
      <c r="O2204" s="316"/>
      <c r="P2204" s="316"/>
      <c r="Q2204" s="316"/>
      <c r="S2204" s="321"/>
      <c r="U2204" s="322"/>
      <c r="V2204" s="316"/>
      <c r="W2204" s="316"/>
      <c r="X2204" s="316"/>
      <c r="Y2204" s="316"/>
      <c r="Z2204" s="316"/>
      <c r="AA2204" s="316"/>
      <c r="AB2204" s="323"/>
      <c r="AU2204" s="324" t="s">
        <v>180</v>
      </c>
      <c r="AV2204" s="324" t="s">
        <v>86</v>
      </c>
      <c r="AW2204" s="116" t="s">
        <v>86</v>
      </c>
      <c r="AX2204" s="116" t="s">
        <v>31</v>
      </c>
      <c r="AY2204" s="116" t="s">
        <v>74</v>
      </c>
      <c r="AZ2204" s="324" t="s">
        <v>172</v>
      </c>
    </row>
    <row r="2205" spans="2:66" s="116" customFormat="1" ht="22.6" customHeight="1" x14ac:dyDescent="0.35">
      <c r="B2205" s="315"/>
      <c r="C2205" s="316"/>
      <c r="D2205" s="316"/>
      <c r="E2205" s="317" t="s">
        <v>5</v>
      </c>
      <c r="F2205" s="318" t="s">
        <v>2055</v>
      </c>
      <c r="G2205" s="319"/>
      <c r="H2205" s="319"/>
      <c r="I2205" s="319"/>
      <c r="J2205" s="316"/>
      <c r="K2205" s="320">
        <v>8.4499999999999993</v>
      </c>
      <c r="L2205" s="316"/>
      <c r="M2205" s="316"/>
      <c r="N2205" s="316"/>
      <c r="O2205" s="316"/>
      <c r="P2205" s="316"/>
      <c r="Q2205" s="316"/>
      <c r="S2205" s="321"/>
      <c r="U2205" s="322"/>
      <c r="V2205" s="316"/>
      <c r="W2205" s="316"/>
      <c r="X2205" s="316"/>
      <c r="Y2205" s="316"/>
      <c r="Z2205" s="316"/>
      <c r="AA2205" s="316"/>
      <c r="AB2205" s="323"/>
      <c r="AU2205" s="324" t="s">
        <v>180</v>
      </c>
      <c r="AV2205" s="324" t="s">
        <v>86</v>
      </c>
      <c r="AW2205" s="116" t="s">
        <v>86</v>
      </c>
      <c r="AX2205" s="116" t="s">
        <v>31</v>
      </c>
      <c r="AY2205" s="116" t="s">
        <v>74</v>
      </c>
      <c r="AZ2205" s="324" t="s">
        <v>172</v>
      </c>
    </row>
    <row r="2206" spans="2:66" s="116" customFormat="1" ht="22.6" customHeight="1" x14ac:dyDescent="0.35">
      <c r="B2206" s="315"/>
      <c r="C2206" s="316"/>
      <c r="D2206" s="316"/>
      <c r="E2206" s="317" t="s">
        <v>5</v>
      </c>
      <c r="F2206" s="318" t="s">
        <v>2056</v>
      </c>
      <c r="G2206" s="319"/>
      <c r="H2206" s="319"/>
      <c r="I2206" s="319"/>
      <c r="J2206" s="316"/>
      <c r="K2206" s="320">
        <v>1.8</v>
      </c>
      <c r="L2206" s="316"/>
      <c r="M2206" s="316"/>
      <c r="N2206" s="316"/>
      <c r="O2206" s="316"/>
      <c r="P2206" s="316"/>
      <c r="Q2206" s="316"/>
      <c r="S2206" s="321"/>
      <c r="U2206" s="322"/>
      <c r="V2206" s="316"/>
      <c r="W2206" s="316"/>
      <c r="X2206" s="316"/>
      <c r="Y2206" s="316"/>
      <c r="Z2206" s="316"/>
      <c r="AA2206" s="316"/>
      <c r="AB2206" s="323"/>
      <c r="AU2206" s="324" t="s">
        <v>180</v>
      </c>
      <c r="AV2206" s="324" t="s">
        <v>86</v>
      </c>
      <c r="AW2206" s="116" t="s">
        <v>86</v>
      </c>
      <c r="AX2206" s="116" t="s">
        <v>31</v>
      </c>
      <c r="AY2206" s="116" t="s">
        <v>74</v>
      </c>
      <c r="AZ2206" s="324" t="s">
        <v>172</v>
      </c>
    </row>
    <row r="2207" spans="2:66" s="116" customFormat="1" ht="22.6" customHeight="1" x14ac:dyDescent="0.35">
      <c r="B2207" s="315"/>
      <c r="C2207" s="316"/>
      <c r="D2207" s="316"/>
      <c r="E2207" s="317" t="s">
        <v>5</v>
      </c>
      <c r="F2207" s="318" t="s">
        <v>2057</v>
      </c>
      <c r="G2207" s="319"/>
      <c r="H2207" s="319"/>
      <c r="I2207" s="319"/>
      <c r="J2207" s="316"/>
      <c r="K2207" s="320">
        <v>16</v>
      </c>
      <c r="L2207" s="316"/>
      <c r="M2207" s="316"/>
      <c r="N2207" s="316"/>
      <c r="O2207" s="316"/>
      <c r="P2207" s="316"/>
      <c r="Q2207" s="316"/>
      <c r="S2207" s="321"/>
      <c r="U2207" s="322"/>
      <c r="V2207" s="316"/>
      <c r="W2207" s="316"/>
      <c r="X2207" s="316"/>
      <c r="Y2207" s="316"/>
      <c r="Z2207" s="316"/>
      <c r="AA2207" s="316"/>
      <c r="AB2207" s="323"/>
      <c r="AU2207" s="324" t="s">
        <v>180</v>
      </c>
      <c r="AV2207" s="324" t="s">
        <v>86</v>
      </c>
      <c r="AW2207" s="116" t="s">
        <v>86</v>
      </c>
      <c r="AX2207" s="116" t="s">
        <v>31</v>
      </c>
      <c r="AY2207" s="116" t="s">
        <v>74</v>
      </c>
      <c r="AZ2207" s="324" t="s">
        <v>172</v>
      </c>
    </row>
    <row r="2208" spans="2:66" s="116" customFormat="1" ht="22.6" customHeight="1" x14ac:dyDescent="0.35">
      <c r="B2208" s="315"/>
      <c r="C2208" s="316"/>
      <c r="D2208" s="316"/>
      <c r="E2208" s="317" t="s">
        <v>5</v>
      </c>
      <c r="F2208" s="318" t="s">
        <v>2048</v>
      </c>
      <c r="G2208" s="319"/>
      <c r="H2208" s="319"/>
      <c r="I2208" s="319"/>
      <c r="J2208" s="316"/>
      <c r="K2208" s="320">
        <v>4.84</v>
      </c>
      <c r="L2208" s="316"/>
      <c r="M2208" s="316"/>
      <c r="N2208" s="316"/>
      <c r="O2208" s="316"/>
      <c r="P2208" s="316"/>
      <c r="Q2208" s="316"/>
      <c r="S2208" s="321"/>
      <c r="U2208" s="322"/>
      <c r="V2208" s="316"/>
      <c r="W2208" s="316"/>
      <c r="X2208" s="316"/>
      <c r="Y2208" s="316"/>
      <c r="Z2208" s="316"/>
      <c r="AA2208" s="316"/>
      <c r="AB2208" s="323"/>
      <c r="AU2208" s="324" t="s">
        <v>180</v>
      </c>
      <c r="AV2208" s="324" t="s">
        <v>86</v>
      </c>
      <c r="AW2208" s="116" t="s">
        <v>86</v>
      </c>
      <c r="AX2208" s="116" t="s">
        <v>31</v>
      </c>
      <c r="AY2208" s="116" t="s">
        <v>74</v>
      </c>
      <c r="AZ2208" s="324" t="s">
        <v>172</v>
      </c>
    </row>
    <row r="2209" spans="2:52" s="116" customFormat="1" ht="22.6" customHeight="1" x14ac:dyDescent="0.35">
      <c r="B2209" s="315"/>
      <c r="C2209" s="316"/>
      <c r="D2209" s="316"/>
      <c r="E2209" s="317" t="s">
        <v>5</v>
      </c>
      <c r="F2209" s="318" t="s">
        <v>2058</v>
      </c>
      <c r="G2209" s="319"/>
      <c r="H2209" s="319"/>
      <c r="I2209" s="319"/>
      <c r="J2209" s="316"/>
      <c r="K2209" s="320">
        <v>5.4</v>
      </c>
      <c r="L2209" s="316"/>
      <c r="M2209" s="316"/>
      <c r="N2209" s="316"/>
      <c r="O2209" s="316"/>
      <c r="P2209" s="316"/>
      <c r="Q2209" s="316"/>
      <c r="S2209" s="321"/>
      <c r="U2209" s="322"/>
      <c r="V2209" s="316"/>
      <c r="W2209" s="316"/>
      <c r="X2209" s="316"/>
      <c r="Y2209" s="316"/>
      <c r="Z2209" s="316"/>
      <c r="AA2209" s="316"/>
      <c r="AB2209" s="323"/>
      <c r="AU2209" s="324" t="s">
        <v>180</v>
      </c>
      <c r="AV2209" s="324" t="s">
        <v>86</v>
      </c>
      <c r="AW2209" s="116" t="s">
        <v>86</v>
      </c>
      <c r="AX2209" s="116" t="s">
        <v>31</v>
      </c>
      <c r="AY2209" s="116" t="s">
        <v>74</v>
      </c>
      <c r="AZ2209" s="324" t="s">
        <v>172</v>
      </c>
    </row>
    <row r="2210" spans="2:52" s="116" customFormat="1" ht="22.6" customHeight="1" x14ac:dyDescent="0.35">
      <c r="B2210" s="315"/>
      <c r="C2210" s="316"/>
      <c r="D2210" s="316"/>
      <c r="E2210" s="317" t="s">
        <v>5</v>
      </c>
      <c r="F2210" s="318" t="s">
        <v>2059</v>
      </c>
      <c r="G2210" s="319"/>
      <c r="H2210" s="319"/>
      <c r="I2210" s="319"/>
      <c r="J2210" s="316"/>
      <c r="K2210" s="320">
        <v>6.4</v>
      </c>
      <c r="L2210" s="316"/>
      <c r="M2210" s="316"/>
      <c r="N2210" s="316"/>
      <c r="O2210" s="316"/>
      <c r="P2210" s="316"/>
      <c r="Q2210" s="316"/>
      <c r="S2210" s="321"/>
      <c r="U2210" s="322"/>
      <c r="V2210" s="316"/>
      <c r="W2210" s="316"/>
      <c r="X2210" s="316"/>
      <c r="Y2210" s="316"/>
      <c r="Z2210" s="316"/>
      <c r="AA2210" s="316"/>
      <c r="AB2210" s="323"/>
      <c r="AU2210" s="324" t="s">
        <v>180</v>
      </c>
      <c r="AV2210" s="324" t="s">
        <v>86</v>
      </c>
      <c r="AW2210" s="116" t="s">
        <v>86</v>
      </c>
      <c r="AX2210" s="116" t="s">
        <v>31</v>
      </c>
      <c r="AY2210" s="116" t="s">
        <v>74</v>
      </c>
      <c r="AZ2210" s="324" t="s">
        <v>172</v>
      </c>
    </row>
    <row r="2211" spans="2:52" s="116" customFormat="1" ht="22.6" customHeight="1" x14ac:dyDescent="0.35">
      <c r="B2211" s="315"/>
      <c r="C2211" s="316"/>
      <c r="D2211" s="316"/>
      <c r="E2211" s="317" t="s">
        <v>5</v>
      </c>
      <c r="F2211" s="318" t="s">
        <v>2060</v>
      </c>
      <c r="G2211" s="319"/>
      <c r="H2211" s="319"/>
      <c r="I2211" s="319"/>
      <c r="J2211" s="316"/>
      <c r="K2211" s="320">
        <v>1.8</v>
      </c>
      <c r="L2211" s="316"/>
      <c r="M2211" s="316"/>
      <c r="N2211" s="316"/>
      <c r="O2211" s="316"/>
      <c r="P2211" s="316"/>
      <c r="Q2211" s="316"/>
      <c r="S2211" s="321"/>
      <c r="U2211" s="322"/>
      <c r="V2211" s="316"/>
      <c r="W2211" s="316"/>
      <c r="X2211" s="316"/>
      <c r="Y2211" s="316"/>
      <c r="Z2211" s="316"/>
      <c r="AA2211" s="316"/>
      <c r="AB2211" s="323"/>
      <c r="AU2211" s="324" t="s">
        <v>180</v>
      </c>
      <c r="AV2211" s="324" t="s">
        <v>86</v>
      </c>
      <c r="AW2211" s="116" t="s">
        <v>86</v>
      </c>
      <c r="AX2211" s="116" t="s">
        <v>31</v>
      </c>
      <c r="AY2211" s="116" t="s">
        <v>74</v>
      </c>
      <c r="AZ2211" s="324" t="s">
        <v>172</v>
      </c>
    </row>
    <row r="2212" spans="2:52" s="116" customFormat="1" ht="22.6" customHeight="1" x14ac:dyDescent="0.35">
      <c r="B2212" s="315"/>
      <c r="C2212" s="316"/>
      <c r="D2212" s="316"/>
      <c r="E2212" s="317" t="s">
        <v>5</v>
      </c>
      <c r="F2212" s="318" t="s">
        <v>2061</v>
      </c>
      <c r="G2212" s="319"/>
      <c r="H2212" s="319"/>
      <c r="I2212" s="319"/>
      <c r="J2212" s="316"/>
      <c r="K2212" s="320">
        <v>10</v>
      </c>
      <c r="L2212" s="316"/>
      <c r="M2212" s="316"/>
      <c r="N2212" s="316"/>
      <c r="O2212" s="316"/>
      <c r="P2212" s="316"/>
      <c r="Q2212" s="316"/>
      <c r="S2212" s="321"/>
      <c r="U2212" s="322"/>
      <c r="V2212" s="316"/>
      <c r="W2212" s="316"/>
      <c r="X2212" s="316"/>
      <c r="Y2212" s="316"/>
      <c r="Z2212" s="316"/>
      <c r="AA2212" s="316"/>
      <c r="AB2212" s="323"/>
      <c r="AU2212" s="324" t="s">
        <v>180</v>
      </c>
      <c r="AV2212" s="324" t="s">
        <v>86</v>
      </c>
      <c r="AW2212" s="116" t="s">
        <v>86</v>
      </c>
      <c r="AX2212" s="116" t="s">
        <v>31</v>
      </c>
      <c r="AY2212" s="116" t="s">
        <v>74</v>
      </c>
      <c r="AZ2212" s="324" t="s">
        <v>172</v>
      </c>
    </row>
    <row r="2213" spans="2:52" s="116" customFormat="1" ht="22.6" customHeight="1" x14ac:dyDescent="0.35">
      <c r="B2213" s="315"/>
      <c r="C2213" s="316"/>
      <c r="D2213" s="316"/>
      <c r="E2213" s="317" t="s">
        <v>5</v>
      </c>
      <c r="F2213" s="318" t="s">
        <v>2062</v>
      </c>
      <c r="G2213" s="319"/>
      <c r="H2213" s="319"/>
      <c r="I2213" s="319"/>
      <c r="J2213" s="316"/>
      <c r="K2213" s="320">
        <v>4.2</v>
      </c>
      <c r="L2213" s="316"/>
      <c r="M2213" s="316"/>
      <c r="N2213" s="316"/>
      <c r="O2213" s="316"/>
      <c r="P2213" s="316"/>
      <c r="Q2213" s="316"/>
      <c r="S2213" s="321"/>
      <c r="U2213" s="322"/>
      <c r="V2213" s="316"/>
      <c r="W2213" s="316"/>
      <c r="X2213" s="316"/>
      <c r="Y2213" s="316"/>
      <c r="Z2213" s="316"/>
      <c r="AA2213" s="316"/>
      <c r="AB2213" s="323"/>
      <c r="AU2213" s="324" t="s">
        <v>180</v>
      </c>
      <c r="AV2213" s="324" t="s">
        <v>86</v>
      </c>
      <c r="AW2213" s="116" t="s">
        <v>86</v>
      </c>
      <c r="AX2213" s="116" t="s">
        <v>31</v>
      </c>
      <c r="AY2213" s="116" t="s">
        <v>74</v>
      </c>
      <c r="AZ2213" s="324" t="s">
        <v>172</v>
      </c>
    </row>
    <row r="2214" spans="2:52" s="116" customFormat="1" ht="22.6" customHeight="1" x14ac:dyDescent="0.35">
      <c r="B2214" s="315"/>
      <c r="C2214" s="316"/>
      <c r="D2214" s="316"/>
      <c r="E2214" s="317" t="s">
        <v>5</v>
      </c>
      <c r="F2214" s="318" t="s">
        <v>2063</v>
      </c>
      <c r="G2214" s="319"/>
      <c r="H2214" s="319"/>
      <c r="I2214" s="319"/>
      <c r="J2214" s="316"/>
      <c r="K2214" s="320">
        <v>2.2000000000000002</v>
      </c>
      <c r="L2214" s="316"/>
      <c r="M2214" s="316"/>
      <c r="N2214" s="316"/>
      <c r="O2214" s="316"/>
      <c r="P2214" s="316"/>
      <c r="Q2214" s="316"/>
      <c r="S2214" s="321"/>
      <c r="U2214" s="322"/>
      <c r="V2214" s="316"/>
      <c r="W2214" s="316"/>
      <c r="X2214" s="316"/>
      <c r="Y2214" s="316"/>
      <c r="Z2214" s="316"/>
      <c r="AA2214" s="316"/>
      <c r="AB2214" s="323"/>
      <c r="AU2214" s="324" t="s">
        <v>180</v>
      </c>
      <c r="AV2214" s="324" t="s">
        <v>86</v>
      </c>
      <c r="AW2214" s="116" t="s">
        <v>86</v>
      </c>
      <c r="AX2214" s="116" t="s">
        <v>31</v>
      </c>
      <c r="AY2214" s="116" t="s">
        <v>74</v>
      </c>
      <c r="AZ2214" s="324" t="s">
        <v>172</v>
      </c>
    </row>
    <row r="2215" spans="2:52" s="116" customFormat="1" ht="22.6" customHeight="1" x14ac:dyDescent="0.35">
      <c r="B2215" s="315"/>
      <c r="C2215" s="316"/>
      <c r="D2215" s="316"/>
      <c r="E2215" s="317" t="s">
        <v>5</v>
      </c>
      <c r="F2215" s="318" t="s">
        <v>2064</v>
      </c>
      <c r="G2215" s="319"/>
      <c r="H2215" s="319"/>
      <c r="I2215" s="319"/>
      <c r="J2215" s="316"/>
      <c r="K2215" s="320">
        <v>4</v>
      </c>
      <c r="L2215" s="316"/>
      <c r="M2215" s="316"/>
      <c r="N2215" s="316"/>
      <c r="O2215" s="316"/>
      <c r="P2215" s="316"/>
      <c r="Q2215" s="316"/>
      <c r="S2215" s="321"/>
      <c r="U2215" s="322"/>
      <c r="V2215" s="316"/>
      <c r="W2215" s="316"/>
      <c r="X2215" s="316"/>
      <c r="Y2215" s="316"/>
      <c r="Z2215" s="316"/>
      <c r="AA2215" s="316"/>
      <c r="AB2215" s="323"/>
      <c r="AU2215" s="324" t="s">
        <v>180</v>
      </c>
      <c r="AV2215" s="324" t="s">
        <v>86</v>
      </c>
      <c r="AW2215" s="116" t="s">
        <v>86</v>
      </c>
      <c r="AX2215" s="116" t="s">
        <v>31</v>
      </c>
      <c r="AY2215" s="116" t="s">
        <v>74</v>
      </c>
      <c r="AZ2215" s="324" t="s">
        <v>172</v>
      </c>
    </row>
    <row r="2216" spans="2:52" s="116" customFormat="1" ht="22.6" customHeight="1" x14ac:dyDescent="0.35">
      <c r="B2216" s="315"/>
      <c r="C2216" s="316"/>
      <c r="D2216" s="316"/>
      <c r="E2216" s="317" t="s">
        <v>5</v>
      </c>
      <c r="F2216" s="318" t="s">
        <v>2065</v>
      </c>
      <c r="G2216" s="319"/>
      <c r="H2216" s="319"/>
      <c r="I2216" s="319"/>
      <c r="J2216" s="316"/>
      <c r="K2216" s="320">
        <v>4.2</v>
      </c>
      <c r="L2216" s="316"/>
      <c r="M2216" s="316"/>
      <c r="N2216" s="316"/>
      <c r="O2216" s="316"/>
      <c r="P2216" s="316"/>
      <c r="Q2216" s="316"/>
      <c r="S2216" s="321"/>
      <c r="U2216" s="322"/>
      <c r="V2216" s="316"/>
      <c r="W2216" s="316"/>
      <c r="X2216" s="316"/>
      <c r="Y2216" s="316"/>
      <c r="Z2216" s="316"/>
      <c r="AA2216" s="316"/>
      <c r="AB2216" s="323"/>
      <c r="AU2216" s="324" t="s">
        <v>180</v>
      </c>
      <c r="AV2216" s="324" t="s">
        <v>86</v>
      </c>
      <c r="AW2216" s="116" t="s">
        <v>86</v>
      </c>
      <c r="AX2216" s="116" t="s">
        <v>31</v>
      </c>
      <c r="AY2216" s="116" t="s">
        <v>74</v>
      </c>
      <c r="AZ2216" s="324" t="s">
        <v>172</v>
      </c>
    </row>
    <row r="2217" spans="2:52" s="116" customFormat="1" ht="22.6" customHeight="1" x14ac:dyDescent="0.35">
      <c r="B2217" s="315"/>
      <c r="C2217" s="316"/>
      <c r="D2217" s="316"/>
      <c r="E2217" s="317" t="s">
        <v>5</v>
      </c>
      <c r="F2217" s="318" t="s">
        <v>2066</v>
      </c>
      <c r="G2217" s="319"/>
      <c r="H2217" s="319"/>
      <c r="I2217" s="319"/>
      <c r="J2217" s="316"/>
      <c r="K2217" s="320">
        <v>6.2</v>
      </c>
      <c r="L2217" s="316"/>
      <c r="M2217" s="316"/>
      <c r="N2217" s="316"/>
      <c r="O2217" s="316"/>
      <c r="P2217" s="316"/>
      <c r="Q2217" s="316"/>
      <c r="S2217" s="321"/>
      <c r="U2217" s="322"/>
      <c r="V2217" s="316"/>
      <c r="W2217" s="316"/>
      <c r="X2217" s="316"/>
      <c r="Y2217" s="316"/>
      <c r="Z2217" s="316"/>
      <c r="AA2217" s="316"/>
      <c r="AB2217" s="323"/>
      <c r="AU2217" s="324" t="s">
        <v>180</v>
      </c>
      <c r="AV2217" s="324" t="s">
        <v>86</v>
      </c>
      <c r="AW2217" s="116" t="s">
        <v>86</v>
      </c>
      <c r="AX2217" s="116" t="s">
        <v>31</v>
      </c>
      <c r="AY2217" s="116" t="s">
        <v>74</v>
      </c>
      <c r="AZ2217" s="324" t="s">
        <v>172</v>
      </c>
    </row>
    <row r="2218" spans="2:52" s="116" customFormat="1" ht="22.6" customHeight="1" x14ac:dyDescent="0.35">
      <c r="B2218" s="315"/>
      <c r="C2218" s="316"/>
      <c r="D2218" s="316"/>
      <c r="E2218" s="317" t="s">
        <v>5</v>
      </c>
      <c r="F2218" s="318" t="s">
        <v>2067</v>
      </c>
      <c r="G2218" s="319"/>
      <c r="H2218" s="319"/>
      <c r="I2218" s="319"/>
      <c r="J2218" s="316"/>
      <c r="K2218" s="320">
        <v>4.9000000000000004</v>
      </c>
      <c r="L2218" s="316"/>
      <c r="M2218" s="316"/>
      <c r="N2218" s="316"/>
      <c r="O2218" s="316"/>
      <c r="P2218" s="316"/>
      <c r="Q2218" s="316"/>
      <c r="S2218" s="321"/>
      <c r="U2218" s="322"/>
      <c r="V2218" s="316"/>
      <c r="W2218" s="316"/>
      <c r="X2218" s="316"/>
      <c r="Y2218" s="316"/>
      <c r="Z2218" s="316"/>
      <c r="AA2218" s="316"/>
      <c r="AB2218" s="323"/>
      <c r="AU2218" s="324" t="s">
        <v>180</v>
      </c>
      <c r="AV2218" s="324" t="s">
        <v>86</v>
      </c>
      <c r="AW2218" s="116" t="s">
        <v>86</v>
      </c>
      <c r="AX2218" s="116" t="s">
        <v>31</v>
      </c>
      <c r="AY2218" s="116" t="s">
        <v>74</v>
      </c>
      <c r="AZ2218" s="324" t="s">
        <v>172</v>
      </c>
    </row>
    <row r="2219" spans="2:52" s="116" customFormat="1" ht="22.6" customHeight="1" x14ac:dyDescent="0.35">
      <c r="B2219" s="315"/>
      <c r="C2219" s="316"/>
      <c r="D2219" s="316"/>
      <c r="E2219" s="317" t="s">
        <v>5</v>
      </c>
      <c r="F2219" s="318" t="s">
        <v>2068</v>
      </c>
      <c r="G2219" s="319"/>
      <c r="H2219" s="319"/>
      <c r="I2219" s="319"/>
      <c r="J2219" s="316"/>
      <c r="K2219" s="320">
        <v>5.8</v>
      </c>
      <c r="L2219" s="316"/>
      <c r="M2219" s="316"/>
      <c r="N2219" s="316"/>
      <c r="O2219" s="316"/>
      <c r="P2219" s="316"/>
      <c r="Q2219" s="316"/>
      <c r="S2219" s="321"/>
      <c r="U2219" s="322"/>
      <c r="V2219" s="316"/>
      <c r="W2219" s="316"/>
      <c r="X2219" s="316"/>
      <c r="Y2219" s="316"/>
      <c r="Z2219" s="316"/>
      <c r="AA2219" s="316"/>
      <c r="AB2219" s="323"/>
      <c r="AU2219" s="324" t="s">
        <v>180</v>
      </c>
      <c r="AV2219" s="324" t="s">
        <v>86</v>
      </c>
      <c r="AW2219" s="116" t="s">
        <v>86</v>
      </c>
      <c r="AX2219" s="116" t="s">
        <v>31</v>
      </c>
      <c r="AY2219" s="116" t="s">
        <v>74</v>
      </c>
      <c r="AZ2219" s="324" t="s">
        <v>172</v>
      </c>
    </row>
    <row r="2220" spans="2:52" s="119" customFormat="1" ht="22.6" customHeight="1" x14ac:dyDescent="0.35">
      <c r="B2220" s="344"/>
      <c r="C2220" s="345"/>
      <c r="D2220" s="345"/>
      <c r="E2220" s="346" t="s">
        <v>5</v>
      </c>
      <c r="F2220" s="347" t="s">
        <v>250</v>
      </c>
      <c r="G2220" s="348"/>
      <c r="H2220" s="348"/>
      <c r="I2220" s="348"/>
      <c r="J2220" s="345"/>
      <c r="K2220" s="349">
        <v>153.1</v>
      </c>
      <c r="L2220" s="345"/>
      <c r="M2220" s="345"/>
      <c r="N2220" s="345"/>
      <c r="O2220" s="345"/>
      <c r="P2220" s="345"/>
      <c r="Q2220" s="345"/>
      <c r="S2220" s="350"/>
      <c r="U2220" s="351"/>
      <c r="V2220" s="345"/>
      <c r="W2220" s="345"/>
      <c r="X2220" s="345"/>
      <c r="Y2220" s="345"/>
      <c r="Z2220" s="345"/>
      <c r="AA2220" s="345"/>
      <c r="AB2220" s="352"/>
      <c r="AU2220" s="353" t="s">
        <v>180</v>
      </c>
      <c r="AV2220" s="353" t="s">
        <v>86</v>
      </c>
      <c r="AW2220" s="119" t="s">
        <v>190</v>
      </c>
      <c r="AX2220" s="119" t="s">
        <v>31</v>
      </c>
      <c r="AY2220" s="119" t="s">
        <v>74</v>
      </c>
      <c r="AZ2220" s="353" t="s">
        <v>172</v>
      </c>
    </row>
    <row r="2221" spans="2:52" s="115" customFormat="1" ht="22.6" customHeight="1" x14ac:dyDescent="0.35">
      <c r="B2221" s="303"/>
      <c r="C2221" s="304"/>
      <c r="D2221" s="304"/>
      <c r="E2221" s="305" t="s">
        <v>5</v>
      </c>
      <c r="F2221" s="313" t="s">
        <v>307</v>
      </c>
      <c r="G2221" s="314"/>
      <c r="H2221" s="314"/>
      <c r="I2221" s="314"/>
      <c r="J2221" s="304"/>
      <c r="K2221" s="308" t="s">
        <v>5</v>
      </c>
      <c r="L2221" s="304"/>
      <c r="M2221" s="304"/>
      <c r="N2221" s="304"/>
      <c r="O2221" s="304"/>
      <c r="P2221" s="304"/>
      <c r="Q2221" s="304"/>
      <c r="S2221" s="309"/>
      <c r="U2221" s="310"/>
      <c r="V2221" s="304"/>
      <c r="W2221" s="304"/>
      <c r="X2221" s="304"/>
      <c r="Y2221" s="304"/>
      <c r="Z2221" s="304"/>
      <c r="AA2221" s="304"/>
      <c r="AB2221" s="311"/>
      <c r="AU2221" s="312" t="s">
        <v>180</v>
      </c>
      <c r="AV2221" s="312" t="s">
        <v>86</v>
      </c>
      <c r="AW2221" s="115" t="s">
        <v>81</v>
      </c>
      <c r="AX2221" s="115" t="s">
        <v>31</v>
      </c>
      <c r="AY2221" s="115" t="s">
        <v>74</v>
      </c>
      <c r="AZ2221" s="312" t="s">
        <v>172</v>
      </c>
    </row>
    <row r="2222" spans="2:52" s="116" customFormat="1" ht="22.6" customHeight="1" x14ac:dyDescent="0.35">
      <c r="B2222" s="315"/>
      <c r="C2222" s="316"/>
      <c r="D2222" s="316"/>
      <c r="E2222" s="317" t="s">
        <v>5</v>
      </c>
      <c r="F2222" s="318" t="s">
        <v>2069</v>
      </c>
      <c r="G2222" s="319"/>
      <c r="H2222" s="319"/>
      <c r="I2222" s="319"/>
      <c r="J2222" s="316"/>
      <c r="K2222" s="320">
        <v>4.4800000000000004</v>
      </c>
      <c r="L2222" s="316"/>
      <c r="M2222" s="316"/>
      <c r="N2222" s="316"/>
      <c r="O2222" s="316"/>
      <c r="P2222" s="316"/>
      <c r="Q2222" s="316"/>
      <c r="S2222" s="321"/>
      <c r="U2222" s="322"/>
      <c r="V2222" s="316"/>
      <c r="W2222" s="316"/>
      <c r="X2222" s="316"/>
      <c r="Y2222" s="316"/>
      <c r="Z2222" s="316"/>
      <c r="AA2222" s="316"/>
      <c r="AB2222" s="323"/>
      <c r="AU2222" s="324" t="s">
        <v>180</v>
      </c>
      <c r="AV2222" s="324" t="s">
        <v>86</v>
      </c>
      <c r="AW2222" s="116" t="s">
        <v>86</v>
      </c>
      <c r="AX2222" s="116" t="s">
        <v>31</v>
      </c>
      <c r="AY2222" s="116" t="s">
        <v>74</v>
      </c>
      <c r="AZ2222" s="324" t="s">
        <v>172</v>
      </c>
    </row>
    <row r="2223" spans="2:52" s="116" customFormat="1" ht="22.6" customHeight="1" x14ac:dyDescent="0.35">
      <c r="B2223" s="315"/>
      <c r="C2223" s="316"/>
      <c r="D2223" s="316"/>
      <c r="E2223" s="317" t="s">
        <v>5</v>
      </c>
      <c r="F2223" s="318" t="s">
        <v>2070</v>
      </c>
      <c r="G2223" s="319"/>
      <c r="H2223" s="319"/>
      <c r="I2223" s="319"/>
      <c r="J2223" s="316"/>
      <c r="K2223" s="320">
        <v>8.5</v>
      </c>
      <c r="L2223" s="316"/>
      <c r="M2223" s="316"/>
      <c r="N2223" s="316"/>
      <c r="O2223" s="316"/>
      <c r="P2223" s="316"/>
      <c r="Q2223" s="316"/>
      <c r="S2223" s="321"/>
      <c r="U2223" s="322"/>
      <c r="V2223" s="316"/>
      <c r="W2223" s="316"/>
      <c r="X2223" s="316"/>
      <c r="Y2223" s="316"/>
      <c r="Z2223" s="316"/>
      <c r="AA2223" s="316"/>
      <c r="AB2223" s="323"/>
      <c r="AU2223" s="324" t="s">
        <v>180</v>
      </c>
      <c r="AV2223" s="324" t="s">
        <v>86</v>
      </c>
      <c r="AW2223" s="116" t="s">
        <v>86</v>
      </c>
      <c r="AX2223" s="116" t="s">
        <v>31</v>
      </c>
      <c r="AY2223" s="116" t="s">
        <v>74</v>
      </c>
      <c r="AZ2223" s="324" t="s">
        <v>172</v>
      </c>
    </row>
    <row r="2224" spans="2:52" s="119" customFormat="1" ht="22.6" customHeight="1" x14ac:dyDescent="0.35">
      <c r="B2224" s="344"/>
      <c r="C2224" s="345"/>
      <c r="D2224" s="345"/>
      <c r="E2224" s="346" t="s">
        <v>5</v>
      </c>
      <c r="F2224" s="347" t="s">
        <v>250</v>
      </c>
      <c r="G2224" s="348"/>
      <c r="H2224" s="348"/>
      <c r="I2224" s="348"/>
      <c r="J2224" s="345"/>
      <c r="K2224" s="349">
        <v>12.98</v>
      </c>
      <c r="L2224" s="345"/>
      <c r="M2224" s="345"/>
      <c r="N2224" s="345"/>
      <c r="O2224" s="345"/>
      <c r="P2224" s="345"/>
      <c r="Q2224" s="345"/>
      <c r="S2224" s="350"/>
      <c r="U2224" s="351"/>
      <c r="V2224" s="345"/>
      <c r="W2224" s="345"/>
      <c r="X2224" s="345"/>
      <c r="Y2224" s="345"/>
      <c r="Z2224" s="345"/>
      <c r="AA2224" s="345"/>
      <c r="AB2224" s="352"/>
      <c r="AU2224" s="353" t="s">
        <v>180</v>
      </c>
      <c r="AV2224" s="353" t="s">
        <v>86</v>
      </c>
      <c r="AW2224" s="119" t="s">
        <v>190</v>
      </c>
      <c r="AX2224" s="119" t="s">
        <v>31</v>
      </c>
      <c r="AY2224" s="119" t="s">
        <v>74</v>
      </c>
      <c r="AZ2224" s="353" t="s">
        <v>172</v>
      </c>
    </row>
    <row r="2225" spans="2:66" s="117" customFormat="1" ht="22.6" customHeight="1" x14ac:dyDescent="0.35">
      <c r="B2225" s="325"/>
      <c r="C2225" s="326"/>
      <c r="D2225" s="326"/>
      <c r="E2225" s="327" t="s">
        <v>5</v>
      </c>
      <c r="F2225" s="328" t="s">
        <v>189</v>
      </c>
      <c r="G2225" s="329"/>
      <c r="H2225" s="329"/>
      <c r="I2225" s="329"/>
      <c r="J2225" s="326"/>
      <c r="K2225" s="330">
        <v>166.08</v>
      </c>
      <c r="L2225" s="326"/>
      <c r="M2225" s="326"/>
      <c r="N2225" s="326"/>
      <c r="O2225" s="326"/>
      <c r="P2225" s="326"/>
      <c r="Q2225" s="326"/>
      <c r="S2225" s="331"/>
      <c r="U2225" s="332"/>
      <c r="V2225" s="326"/>
      <c r="W2225" s="326"/>
      <c r="X2225" s="326"/>
      <c r="Y2225" s="326"/>
      <c r="Z2225" s="326"/>
      <c r="AA2225" s="326"/>
      <c r="AB2225" s="333"/>
      <c r="AU2225" s="334" t="s">
        <v>180</v>
      </c>
      <c r="AV2225" s="334" t="s">
        <v>86</v>
      </c>
      <c r="AW2225" s="117" t="s">
        <v>177</v>
      </c>
      <c r="AX2225" s="117" t="s">
        <v>31</v>
      </c>
      <c r="AY2225" s="117" t="s">
        <v>81</v>
      </c>
      <c r="AZ2225" s="334" t="s">
        <v>172</v>
      </c>
    </row>
    <row r="2226" spans="2:66" s="112" customFormat="1" ht="31.6" customHeight="1" x14ac:dyDescent="0.35">
      <c r="B2226" s="187"/>
      <c r="C2226" s="288" t="s">
        <v>2071</v>
      </c>
      <c r="D2226" s="288" t="s">
        <v>173</v>
      </c>
      <c r="E2226" s="289" t="s">
        <v>2072</v>
      </c>
      <c r="F2226" s="290" t="s">
        <v>2073</v>
      </c>
      <c r="G2226" s="290"/>
      <c r="H2226" s="290"/>
      <c r="I2226" s="290"/>
      <c r="J2226" s="291" t="s">
        <v>193</v>
      </c>
      <c r="K2226" s="292">
        <v>247.29599999999999</v>
      </c>
      <c r="L2226" s="293"/>
      <c r="M2226" s="293"/>
      <c r="N2226" s="294">
        <f>ROUND(L2226*K2226,2)</f>
        <v>0</v>
      </c>
      <c r="O2226" s="294"/>
      <c r="P2226" s="294"/>
      <c r="Q2226" s="294"/>
      <c r="R2226" s="114" t="s">
        <v>2286</v>
      </c>
      <c r="S2226" s="192"/>
      <c r="U2226" s="295" t="s">
        <v>5</v>
      </c>
      <c r="V2226" s="300" t="s">
        <v>39</v>
      </c>
      <c r="W2226" s="301">
        <v>0.16</v>
      </c>
      <c r="X2226" s="301">
        <f>W2226*K2226</f>
        <v>39.567360000000001</v>
      </c>
      <c r="Y2226" s="301">
        <v>2.5999999999999998E-4</v>
      </c>
      <c r="Z2226" s="301">
        <f>Y2226*K2226</f>
        <v>6.4296959999999986E-2</v>
      </c>
      <c r="AA2226" s="301">
        <v>0</v>
      </c>
      <c r="AB2226" s="302">
        <f>AA2226*K2226</f>
        <v>0</v>
      </c>
      <c r="AS2226" s="172" t="s">
        <v>273</v>
      </c>
      <c r="AU2226" s="172" t="s">
        <v>173</v>
      </c>
      <c r="AV2226" s="172" t="s">
        <v>86</v>
      </c>
      <c r="AZ2226" s="172" t="s">
        <v>172</v>
      </c>
      <c r="BF2226" s="299">
        <f>IF(V2226="základní",N2226,0)</f>
        <v>0</v>
      </c>
      <c r="BG2226" s="299">
        <f>IF(V2226="snížená",N2226,0)</f>
        <v>0</v>
      </c>
      <c r="BH2226" s="299">
        <f>IF(V2226="zákl. přenesená",N2226,0)</f>
        <v>0</v>
      </c>
      <c r="BI2226" s="299">
        <f>IF(V2226="sníž. přenesená",N2226,0)</f>
        <v>0</v>
      </c>
      <c r="BJ2226" s="299">
        <f>IF(V2226="nulová",N2226,0)</f>
        <v>0</v>
      </c>
      <c r="BK2226" s="172" t="s">
        <v>81</v>
      </c>
      <c r="BL2226" s="299">
        <f>ROUND(L2226*K2226,2)</f>
        <v>0</v>
      </c>
      <c r="BM2226" s="172" t="s">
        <v>273</v>
      </c>
      <c r="BN2226" s="172" t="s">
        <v>2074</v>
      </c>
    </row>
    <row r="2227" spans="2:66" s="115" customFormat="1" ht="22.6" customHeight="1" x14ac:dyDescent="0.35">
      <c r="B2227" s="303"/>
      <c r="C2227" s="304"/>
      <c r="D2227" s="304"/>
      <c r="E2227" s="305" t="s">
        <v>5</v>
      </c>
      <c r="F2227" s="306" t="s">
        <v>235</v>
      </c>
      <c r="G2227" s="307"/>
      <c r="H2227" s="307"/>
      <c r="I2227" s="307"/>
      <c r="J2227" s="304"/>
      <c r="K2227" s="308" t="s">
        <v>5</v>
      </c>
      <c r="L2227" s="304"/>
      <c r="M2227" s="304"/>
      <c r="N2227" s="304"/>
      <c r="O2227" s="304"/>
      <c r="P2227" s="304"/>
      <c r="Q2227" s="304"/>
      <c r="S2227" s="309"/>
      <c r="U2227" s="310"/>
      <c r="V2227" s="304"/>
      <c r="W2227" s="304"/>
      <c r="X2227" s="304"/>
      <c r="Y2227" s="304"/>
      <c r="Z2227" s="304"/>
      <c r="AA2227" s="304"/>
      <c r="AB2227" s="311"/>
      <c r="AU2227" s="312" t="s">
        <v>180</v>
      </c>
      <c r="AV2227" s="312" t="s">
        <v>86</v>
      </c>
      <c r="AW2227" s="115" t="s">
        <v>81</v>
      </c>
      <c r="AX2227" s="115" t="s">
        <v>31</v>
      </c>
      <c r="AY2227" s="115" t="s">
        <v>74</v>
      </c>
      <c r="AZ2227" s="312" t="s">
        <v>172</v>
      </c>
    </row>
    <row r="2228" spans="2:66" s="115" customFormat="1" ht="22.6" customHeight="1" x14ac:dyDescent="0.35">
      <c r="B2228" s="303"/>
      <c r="C2228" s="304"/>
      <c r="D2228" s="304"/>
      <c r="E2228" s="305" t="s">
        <v>5</v>
      </c>
      <c r="F2228" s="313" t="s">
        <v>430</v>
      </c>
      <c r="G2228" s="314"/>
      <c r="H2228" s="314"/>
      <c r="I2228" s="314"/>
      <c r="J2228" s="304"/>
      <c r="K2228" s="308" t="s">
        <v>5</v>
      </c>
      <c r="L2228" s="304"/>
      <c r="M2228" s="304"/>
      <c r="N2228" s="304"/>
      <c r="O2228" s="304"/>
      <c r="P2228" s="304"/>
      <c r="Q2228" s="304"/>
      <c r="S2228" s="309"/>
      <c r="U2228" s="310"/>
      <c r="V2228" s="304"/>
      <c r="W2228" s="304"/>
      <c r="X2228" s="304"/>
      <c r="Y2228" s="304"/>
      <c r="Z2228" s="304"/>
      <c r="AA2228" s="304"/>
      <c r="AB2228" s="311"/>
      <c r="AU2228" s="312" t="s">
        <v>180</v>
      </c>
      <c r="AV2228" s="312" t="s">
        <v>86</v>
      </c>
      <c r="AW2228" s="115" t="s">
        <v>81</v>
      </c>
      <c r="AX2228" s="115" t="s">
        <v>31</v>
      </c>
      <c r="AY2228" s="115" t="s">
        <v>74</v>
      </c>
      <c r="AZ2228" s="312" t="s">
        <v>172</v>
      </c>
    </row>
    <row r="2229" spans="2:66" s="116" customFormat="1" ht="31.6" customHeight="1" x14ac:dyDescent="0.35">
      <c r="B2229" s="315"/>
      <c r="C2229" s="316"/>
      <c r="D2229" s="316"/>
      <c r="E2229" s="317" t="s">
        <v>5</v>
      </c>
      <c r="F2229" s="318" t="s">
        <v>2075</v>
      </c>
      <c r="G2229" s="319"/>
      <c r="H2229" s="319"/>
      <c r="I2229" s="319"/>
      <c r="J2229" s="316"/>
      <c r="K2229" s="320">
        <v>3.2</v>
      </c>
      <c r="L2229" s="316"/>
      <c r="M2229" s="316"/>
      <c r="N2229" s="316"/>
      <c r="O2229" s="316"/>
      <c r="P2229" s="316"/>
      <c r="Q2229" s="316"/>
      <c r="S2229" s="321"/>
      <c r="U2229" s="322"/>
      <c r="V2229" s="316"/>
      <c r="W2229" s="316"/>
      <c r="X2229" s="316"/>
      <c r="Y2229" s="316"/>
      <c r="Z2229" s="316"/>
      <c r="AA2229" s="316"/>
      <c r="AB2229" s="323"/>
      <c r="AU2229" s="324" t="s">
        <v>180</v>
      </c>
      <c r="AV2229" s="324" t="s">
        <v>86</v>
      </c>
      <c r="AW2229" s="116" t="s">
        <v>86</v>
      </c>
      <c r="AX2229" s="116" t="s">
        <v>31</v>
      </c>
      <c r="AY2229" s="116" t="s">
        <v>74</v>
      </c>
      <c r="AZ2229" s="324" t="s">
        <v>172</v>
      </c>
    </row>
    <row r="2230" spans="2:66" s="116" customFormat="1" ht="22.6" customHeight="1" x14ac:dyDescent="0.35">
      <c r="B2230" s="315"/>
      <c r="C2230" s="316"/>
      <c r="D2230" s="316"/>
      <c r="E2230" s="317" t="s">
        <v>5</v>
      </c>
      <c r="F2230" s="318" t="s">
        <v>2076</v>
      </c>
      <c r="G2230" s="319"/>
      <c r="H2230" s="319"/>
      <c r="I2230" s="319"/>
      <c r="J2230" s="316"/>
      <c r="K2230" s="320">
        <v>2.35</v>
      </c>
      <c r="L2230" s="316"/>
      <c r="M2230" s="316"/>
      <c r="N2230" s="316"/>
      <c r="O2230" s="316"/>
      <c r="P2230" s="316"/>
      <c r="Q2230" s="316"/>
      <c r="S2230" s="321"/>
      <c r="U2230" s="322"/>
      <c r="V2230" s="316"/>
      <c r="W2230" s="316"/>
      <c r="X2230" s="316"/>
      <c r="Y2230" s="316"/>
      <c r="Z2230" s="316"/>
      <c r="AA2230" s="316"/>
      <c r="AB2230" s="323"/>
      <c r="AU2230" s="324" t="s">
        <v>180</v>
      </c>
      <c r="AV2230" s="324" t="s">
        <v>86</v>
      </c>
      <c r="AW2230" s="116" t="s">
        <v>86</v>
      </c>
      <c r="AX2230" s="116" t="s">
        <v>31</v>
      </c>
      <c r="AY2230" s="116" t="s">
        <v>74</v>
      </c>
      <c r="AZ2230" s="324" t="s">
        <v>172</v>
      </c>
    </row>
    <row r="2231" spans="2:66" s="116" customFormat="1" ht="22.6" customHeight="1" x14ac:dyDescent="0.35">
      <c r="B2231" s="315"/>
      <c r="C2231" s="316"/>
      <c r="D2231" s="316"/>
      <c r="E2231" s="317" t="s">
        <v>5</v>
      </c>
      <c r="F2231" s="318" t="s">
        <v>2077</v>
      </c>
      <c r="G2231" s="319"/>
      <c r="H2231" s="319"/>
      <c r="I2231" s="319"/>
      <c r="J2231" s="316"/>
      <c r="K2231" s="320">
        <v>4.5999999999999996</v>
      </c>
      <c r="L2231" s="316"/>
      <c r="M2231" s="316"/>
      <c r="N2231" s="316"/>
      <c r="O2231" s="316"/>
      <c r="P2231" s="316"/>
      <c r="Q2231" s="316"/>
      <c r="S2231" s="321"/>
      <c r="U2231" s="322"/>
      <c r="V2231" s="316"/>
      <c r="W2231" s="316"/>
      <c r="X2231" s="316"/>
      <c r="Y2231" s="316"/>
      <c r="Z2231" s="316"/>
      <c r="AA2231" s="316"/>
      <c r="AB2231" s="323"/>
      <c r="AU2231" s="324" t="s">
        <v>180</v>
      </c>
      <c r="AV2231" s="324" t="s">
        <v>86</v>
      </c>
      <c r="AW2231" s="116" t="s">
        <v>86</v>
      </c>
      <c r="AX2231" s="116" t="s">
        <v>31</v>
      </c>
      <c r="AY2231" s="116" t="s">
        <v>74</v>
      </c>
      <c r="AZ2231" s="324" t="s">
        <v>172</v>
      </c>
    </row>
    <row r="2232" spans="2:66" s="116" customFormat="1" ht="22.6" customHeight="1" x14ac:dyDescent="0.35">
      <c r="B2232" s="315"/>
      <c r="C2232" s="316"/>
      <c r="D2232" s="316"/>
      <c r="E2232" s="317" t="s">
        <v>5</v>
      </c>
      <c r="F2232" s="318" t="s">
        <v>2078</v>
      </c>
      <c r="G2232" s="319"/>
      <c r="H2232" s="319"/>
      <c r="I2232" s="319"/>
      <c r="J2232" s="316"/>
      <c r="K2232" s="320">
        <v>9</v>
      </c>
      <c r="L2232" s="316"/>
      <c r="M2232" s="316"/>
      <c r="N2232" s="316"/>
      <c r="O2232" s="316"/>
      <c r="P2232" s="316"/>
      <c r="Q2232" s="316"/>
      <c r="S2232" s="321"/>
      <c r="U2232" s="322"/>
      <c r="V2232" s="316"/>
      <c r="W2232" s="316"/>
      <c r="X2232" s="316"/>
      <c r="Y2232" s="316"/>
      <c r="Z2232" s="316"/>
      <c r="AA2232" s="316"/>
      <c r="AB2232" s="323"/>
      <c r="AU2232" s="324" t="s">
        <v>180</v>
      </c>
      <c r="AV2232" s="324" t="s">
        <v>86</v>
      </c>
      <c r="AW2232" s="116" t="s">
        <v>86</v>
      </c>
      <c r="AX2232" s="116" t="s">
        <v>31</v>
      </c>
      <c r="AY2232" s="116" t="s">
        <v>74</v>
      </c>
      <c r="AZ2232" s="324" t="s">
        <v>172</v>
      </c>
    </row>
    <row r="2233" spans="2:66" s="116" customFormat="1" ht="22.6" customHeight="1" x14ac:dyDescent="0.35">
      <c r="B2233" s="315"/>
      <c r="C2233" s="316"/>
      <c r="D2233" s="316"/>
      <c r="E2233" s="317" t="s">
        <v>5</v>
      </c>
      <c r="F2233" s="318" t="s">
        <v>2079</v>
      </c>
      <c r="G2233" s="319"/>
      <c r="H2233" s="319"/>
      <c r="I2233" s="319"/>
      <c r="J2233" s="316"/>
      <c r="K2233" s="320">
        <v>13.443</v>
      </c>
      <c r="L2233" s="316"/>
      <c r="M2233" s="316"/>
      <c r="N2233" s="316"/>
      <c r="O2233" s="316"/>
      <c r="P2233" s="316"/>
      <c r="Q2233" s="316"/>
      <c r="S2233" s="321"/>
      <c r="U2233" s="322"/>
      <c r="V2233" s="316"/>
      <c r="W2233" s="316"/>
      <c r="X2233" s="316"/>
      <c r="Y2233" s="316"/>
      <c r="Z2233" s="316"/>
      <c r="AA2233" s="316"/>
      <c r="AB2233" s="323"/>
      <c r="AU2233" s="324" t="s">
        <v>180</v>
      </c>
      <c r="AV2233" s="324" t="s">
        <v>86</v>
      </c>
      <c r="AW2233" s="116" t="s">
        <v>86</v>
      </c>
      <c r="AX2233" s="116" t="s">
        <v>31</v>
      </c>
      <c r="AY2233" s="116" t="s">
        <v>74</v>
      </c>
      <c r="AZ2233" s="324" t="s">
        <v>172</v>
      </c>
    </row>
    <row r="2234" spans="2:66" s="116" customFormat="1" ht="22.6" customHeight="1" x14ac:dyDescent="0.35">
      <c r="B2234" s="315"/>
      <c r="C2234" s="316"/>
      <c r="D2234" s="316"/>
      <c r="E2234" s="317" t="s">
        <v>5</v>
      </c>
      <c r="F2234" s="318" t="s">
        <v>1915</v>
      </c>
      <c r="G2234" s="319"/>
      <c r="H2234" s="319"/>
      <c r="I2234" s="319"/>
      <c r="J2234" s="316"/>
      <c r="K2234" s="320">
        <v>4.0170000000000003</v>
      </c>
      <c r="L2234" s="316"/>
      <c r="M2234" s="316"/>
      <c r="N2234" s="316"/>
      <c r="O2234" s="316"/>
      <c r="P2234" s="316"/>
      <c r="Q2234" s="316"/>
      <c r="S2234" s="321"/>
      <c r="U2234" s="322"/>
      <c r="V2234" s="316"/>
      <c r="W2234" s="316"/>
      <c r="X2234" s="316"/>
      <c r="Y2234" s="316"/>
      <c r="Z2234" s="316"/>
      <c r="AA2234" s="316"/>
      <c r="AB2234" s="323"/>
      <c r="AU2234" s="324" t="s">
        <v>180</v>
      </c>
      <c r="AV2234" s="324" t="s">
        <v>86</v>
      </c>
      <c r="AW2234" s="116" t="s">
        <v>86</v>
      </c>
      <c r="AX2234" s="116" t="s">
        <v>31</v>
      </c>
      <c r="AY2234" s="116" t="s">
        <v>74</v>
      </c>
      <c r="AZ2234" s="324" t="s">
        <v>172</v>
      </c>
    </row>
    <row r="2235" spans="2:66" s="116" customFormat="1" ht="22.6" customHeight="1" x14ac:dyDescent="0.35">
      <c r="B2235" s="315"/>
      <c r="C2235" s="316"/>
      <c r="D2235" s="316"/>
      <c r="E2235" s="317" t="s">
        <v>5</v>
      </c>
      <c r="F2235" s="318" t="s">
        <v>1916</v>
      </c>
      <c r="G2235" s="319"/>
      <c r="H2235" s="319"/>
      <c r="I2235" s="319"/>
      <c r="J2235" s="316"/>
      <c r="K2235" s="320">
        <v>6.7089999999999996</v>
      </c>
      <c r="L2235" s="316"/>
      <c r="M2235" s="316"/>
      <c r="N2235" s="316"/>
      <c r="O2235" s="316"/>
      <c r="P2235" s="316"/>
      <c r="Q2235" s="316"/>
      <c r="S2235" s="321"/>
      <c r="U2235" s="322"/>
      <c r="V2235" s="316"/>
      <c r="W2235" s="316"/>
      <c r="X2235" s="316"/>
      <c r="Y2235" s="316"/>
      <c r="Z2235" s="316"/>
      <c r="AA2235" s="316"/>
      <c r="AB2235" s="323"/>
      <c r="AU2235" s="324" t="s">
        <v>180</v>
      </c>
      <c r="AV2235" s="324" t="s">
        <v>86</v>
      </c>
      <c r="AW2235" s="116" t="s">
        <v>86</v>
      </c>
      <c r="AX2235" s="116" t="s">
        <v>31</v>
      </c>
      <c r="AY2235" s="116" t="s">
        <v>74</v>
      </c>
      <c r="AZ2235" s="324" t="s">
        <v>172</v>
      </c>
    </row>
    <row r="2236" spans="2:66" s="116" customFormat="1" ht="22.6" customHeight="1" x14ac:dyDescent="0.35">
      <c r="B2236" s="315"/>
      <c r="C2236" s="316"/>
      <c r="D2236" s="316"/>
      <c r="E2236" s="317" t="s">
        <v>5</v>
      </c>
      <c r="F2236" s="318" t="s">
        <v>1917</v>
      </c>
      <c r="G2236" s="319"/>
      <c r="H2236" s="319"/>
      <c r="I2236" s="319"/>
      <c r="J2236" s="316"/>
      <c r="K2236" s="320">
        <v>8.2970000000000006</v>
      </c>
      <c r="L2236" s="316"/>
      <c r="M2236" s="316"/>
      <c r="N2236" s="316"/>
      <c r="O2236" s="316"/>
      <c r="P2236" s="316"/>
      <c r="Q2236" s="316"/>
      <c r="S2236" s="321"/>
      <c r="U2236" s="322"/>
      <c r="V2236" s="316"/>
      <c r="W2236" s="316"/>
      <c r="X2236" s="316"/>
      <c r="Y2236" s="316"/>
      <c r="Z2236" s="316"/>
      <c r="AA2236" s="316"/>
      <c r="AB2236" s="323"/>
      <c r="AU2236" s="324" t="s">
        <v>180</v>
      </c>
      <c r="AV2236" s="324" t="s">
        <v>86</v>
      </c>
      <c r="AW2236" s="116" t="s">
        <v>86</v>
      </c>
      <c r="AX2236" s="116" t="s">
        <v>31</v>
      </c>
      <c r="AY2236" s="116" t="s">
        <v>74</v>
      </c>
      <c r="AZ2236" s="324" t="s">
        <v>172</v>
      </c>
    </row>
    <row r="2237" spans="2:66" s="116" customFormat="1" ht="22.6" customHeight="1" x14ac:dyDescent="0.35">
      <c r="B2237" s="315"/>
      <c r="C2237" s="316"/>
      <c r="D2237" s="316"/>
      <c r="E2237" s="317" t="s">
        <v>5</v>
      </c>
      <c r="F2237" s="318" t="s">
        <v>2080</v>
      </c>
      <c r="G2237" s="319"/>
      <c r="H2237" s="319"/>
      <c r="I2237" s="319"/>
      <c r="J2237" s="316"/>
      <c r="K2237" s="320">
        <v>-1.2</v>
      </c>
      <c r="L2237" s="316"/>
      <c r="M2237" s="316"/>
      <c r="N2237" s="316"/>
      <c r="O2237" s="316"/>
      <c r="P2237" s="316"/>
      <c r="Q2237" s="316"/>
      <c r="S2237" s="321"/>
      <c r="U2237" s="322"/>
      <c r="V2237" s="316"/>
      <c r="W2237" s="316"/>
      <c r="X2237" s="316"/>
      <c r="Y2237" s="316"/>
      <c r="Z2237" s="316"/>
      <c r="AA2237" s="316"/>
      <c r="AB2237" s="323"/>
      <c r="AU2237" s="324" t="s">
        <v>180</v>
      </c>
      <c r="AV2237" s="324" t="s">
        <v>86</v>
      </c>
      <c r="AW2237" s="116" t="s">
        <v>86</v>
      </c>
      <c r="AX2237" s="116" t="s">
        <v>31</v>
      </c>
      <c r="AY2237" s="116" t="s">
        <v>74</v>
      </c>
      <c r="AZ2237" s="324" t="s">
        <v>172</v>
      </c>
    </row>
    <row r="2238" spans="2:66" s="116" customFormat="1" ht="22.6" customHeight="1" x14ac:dyDescent="0.35">
      <c r="B2238" s="315"/>
      <c r="C2238" s="316"/>
      <c r="D2238" s="316"/>
      <c r="E2238" s="317" t="s">
        <v>5</v>
      </c>
      <c r="F2238" s="318" t="s">
        <v>1918</v>
      </c>
      <c r="G2238" s="319"/>
      <c r="H2238" s="319"/>
      <c r="I2238" s="319"/>
      <c r="J2238" s="316"/>
      <c r="K2238" s="320">
        <v>11.058</v>
      </c>
      <c r="L2238" s="316"/>
      <c r="M2238" s="316"/>
      <c r="N2238" s="316"/>
      <c r="O2238" s="316"/>
      <c r="P2238" s="316"/>
      <c r="Q2238" s="316"/>
      <c r="S2238" s="321"/>
      <c r="U2238" s="322"/>
      <c r="V2238" s="316"/>
      <c r="W2238" s="316"/>
      <c r="X2238" s="316"/>
      <c r="Y2238" s="316"/>
      <c r="Z2238" s="316"/>
      <c r="AA2238" s="316"/>
      <c r="AB2238" s="323"/>
      <c r="AU2238" s="324" t="s">
        <v>180</v>
      </c>
      <c r="AV2238" s="324" t="s">
        <v>86</v>
      </c>
      <c r="AW2238" s="116" t="s">
        <v>86</v>
      </c>
      <c r="AX2238" s="116" t="s">
        <v>31</v>
      </c>
      <c r="AY2238" s="116" t="s">
        <v>74</v>
      </c>
      <c r="AZ2238" s="324" t="s">
        <v>172</v>
      </c>
    </row>
    <row r="2239" spans="2:66" s="116" customFormat="1" ht="22.6" customHeight="1" x14ac:dyDescent="0.35">
      <c r="B2239" s="315"/>
      <c r="C2239" s="316"/>
      <c r="D2239" s="316"/>
      <c r="E2239" s="317" t="s">
        <v>5</v>
      </c>
      <c r="F2239" s="318" t="s">
        <v>1919</v>
      </c>
      <c r="G2239" s="319"/>
      <c r="H2239" s="319"/>
      <c r="I2239" s="319"/>
      <c r="J2239" s="316"/>
      <c r="K2239" s="320">
        <v>16.292000000000002</v>
      </c>
      <c r="L2239" s="316"/>
      <c r="M2239" s="316"/>
      <c r="N2239" s="316"/>
      <c r="O2239" s="316"/>
      <c r="P2239" s="316"/>
      <c r="Q2239" s="316"/>
      <c r="S2239" s="321"/>
      <c r="U2239" s="322"/>
      <c r="V2239" s="316"/>
      <c r="W2239" s="316"/>
      <c r="X2239" s="316"/>
      <c r="Y2239" s="316"/>
      <c r="Z2239" s="316"/>
      <c r="AA2239" s="316"/>
      <c r="AB2239" s="323"/>
      <c r="AU2239" s="324" t="s">
        <v>180</v>
      </c>
      <c r="AV2239" s="324" t="s">
        <v>86</v>
      </c>
      <c r="AW2239" s="116" t="s">
        <v>86</v>
      </c>
      <c r="AX2239" s="116" t="s">
        <v>31</v>
      </c>
      <c r="AY2239" s="116" t="s">
        <v>74</v>
      </c>
      <c r="AZ2239" s="324" t="s">
        <v>172</v>
      </c>
    </row>
    <row r="2240" spans="2:66" s="116" customFormat="1" ht="22.6" customHeight="1" x14ac:dyDescent="0.35">
      <c r="B2240" s="315"/>
      <c r="C2240" s="316"/>
      <c r="D2240" s="316"/>
      <c r="E2240" s="317" t="s">
        <v>5</v>
      </c>
      <c r="F2240" s="318" t="s">
        <v>1920</v>
      </c>
      <c r="G2240" s="319"/>
      <c r="H2240" s="319"/>
      <c r="I2240" s="319"/>
      <c r="J2240" s="316"/>
      <c r="K2240" s="320">
        <v>3.91</v>
      </c>
      <c r="L2240" s="316"/>
      <c r="M2240" s="316"/>
      <c r="N2240" s="316"/>
      <c r="O2240" s="316"/>
      <c r="P2240" s="316"/>
      <c r="Q2240" s="316"/>
      <c r="S2240" s="321"/>
      <c r="U2240" s="322"/>
      <c r="V2240" s="316"/>
      <c r="W2240" s="316"/>
      <c r="X2240" s="316"/>
      <c r="Y2240" s="316"/>
      <c r="Z2240" s="316"/>
      <c r="AA2240" s="316"/>
      <c r="AB2240" s="323"/>
      <c r="AU2240" s="324" t="s">
        <v>180</v>
      </c>
      <c r="AV2240" s="324" t="s">
        <v>86</v>
      </c>
      <c r="AW2240" s="116" t="s">
        <v>86</v>
      </c>
      <c r="AX2240" s="116" t="s">
        <v>31</v>
      </c>
      <c r="AY2240" s="116" t="s">
        <v>74</v>
      </c>
      <c r="AZ2240" s="324" t="s">
        <v>172</v>
      </c>
    </row>
    <row r="2241" spans="2:52" s="116" customFormat="1" ht="22.6" customHeight="1" x14ac:dyDescent="0.35">
      <c r="B2241" s="315"/>
      <c r="C2241" s="316"/>
      <c r="D2241" s="316"/>
      <c r="E2241" s="317" t="s">
        <v>5</v>
      </c>
      <c r="F2241" s="318" t="s">
        <v>2081</v>
      </c>
      <c r="G2241" s="319"/>
      <c r="H2241" s="319"/>
      <c r="I2241" s="319"/>
      <c r="J2241" s="316"/>
      <c r="K2241" s="320">
        <v>-2.4</v>
      </c>
      <c r="L2241" s="316"/>
      <c r="M2241" s="316"/>
      <c r="N2241" s="316"/>
      <c r="O2241" s="316"/>
      <c r="P2241" s="316"/>
      <c r="Q2241" s="316"/>
      <c r="S2241" s="321"/>
      <c r="U2241" s="322"/>
      <c r="V2241" s="316"/>
      <c r="W2241" s="316"/>
      <c r="X2241" s="316"/>
      <c r="Y2241" s="316"/>
      <c r="Z2241" s="316"/>
      <c r="AA2241" s="316"/>
      <c r="AB2241" s="323"/>
      <c r="AU2241" s="324" t="s">
        <v>180</v>
      </c>
      <c r="AV2241" s="324" t="s">
        <v>86</v>
      </c>
      <c r="AW2241" s="116" t="s">
        <v>86</v>
      </c>
      <c r="AX2241" s="116" t="s">
        <v>31</v>
      </c>
      <c r="AY2241" s="116" t="s">
        <v>74</v>
      </c>
      <c r="AZ2241" s="324" t="s">
        <v>172</v>
      </c>
    </row>
    <row r="2242" spans="2:52" s="116" customFormat="1" ht="22.6" customHeight="1" x14ac:dyDescent="0.35">
      <c r="B2242" s="315"/>
      <c r="C2242" s="316"/>
      <c r="D2242" s="316"/>
      <c r="E2242" s="317" t="s">
        <v>5</v>
      </c>
      <c r="F2242" s="318" t="s">
        <v>2082</v>
      </c>
      <c r="G2242" s="319"/>
      <c r="H2242" s="319"/>
      <c r="I2242" s="319"/>
      <c r="J2242" s="316"/>
      <c r="K2242" s="320">
        <v>-4.4000000000000004</v>
      </c>
      <c r="L2242" s="316"/>
      <c r="M2242" s="316"/>
      <c r="N2242" s="316"/>
      <c r="O2242" s="316"/>
      <c r="P2242" s="316"/>
      <c r="Q2242" s="316"/>
      <c r="S2242" s="321"/>
      <c r="U2242" s="322"/>
      <c r="V2242" s="316"/>
      <c r="W2242" s="316"/>
      <c r="X2242" s="316"/>
      <c r="Y2242" s="316"/>
      <c r="Z2242" s="316"/>
      <c r="AA2242" s="316"/>
      <c r="AB2242" s="323"/>
      <c r="AU2242" s="324" t="s">
        <v>180</v>
      </c>
      <c r="AV2242" s="324" t="s">
        <v>86</v>
      </c>
      <c r="AW2242" s="116" t="s">
        <v>86</v>
      </c>
      <c r="AX2242" s="116" t="s">
        <v>31</v>
      </c>
      <c r="AY2242" s="116" t="s">
        <v>74</v>
      </c>
      <c r="AZ2242" s="324" t="s">
        <v>172</v>
      </c>
    </row>
    <row r="2243" spans="2:52" s="116" customFormat="1" ht="22.6" customHeight="1" x14ac:dyDescent="0.35">
      <c r="B2243" s="315"/>
      <c r="C2243" s="316"/>
      <c r="D2243" s="316"/>
      <c r="E2243" s="317" t="s">
        <v>5</v>
      </c>
      <c r="F2243" s="318" t="s">
        <v>1921</v>
      </c>
      <c r="G2243" s="319"/>
      <c r="H2243" s="319"/>
      <c r="I2243" s="319"/>
      <c r="J2243" s="316"/>
      <c r="K2243" s="320">
        <v>11.95</v>
      </c>
      <c r="L2243" s="316"/>
      <c r="M2243" s="316"/>
      <c r="N2243" s="316"/>
      <c r="O2243" s="316"/>
      <c r="P2243" s="316"/>
      <c r="Q2243" s="316"/>
      <c r="S2243" s="321"/>
      <c r="U2243" s="322"/>
      <c r="V2243" s="316"/>
      <c r="W2243" s="316"/>
      <c r="X2243" s="316"/>
      <c r="Y2243" s="316"/>
      <c r="Z2243" s="316"/>
      <c r="AA2243" s="316"/>
      <c r="AB2243" s="323"/>
      <c r="AU2243" s="324" t="s">
        <v>180</v>
      </c>
      <c r="AV2243" s="324" t="s">
        <v>86</v>
      </c>
      <c r="AW2243" s="116" t="s">
        <v>86</v>
      </c>
      <c r="AX2243" s="116" t="s">
        <v>31</v>
      </c>
      <c r="AY2243" s="116" t="s">
        <v>74</v>
      </c>
      <c r="AZ2243" s="324" t="s">
        <v>172</v>
      </c>
    </row>
    <row r="2244" spans="2:52" s="116" customFormat="1" ht="22.6" customHeight="1" x14ac:dyDescent="0.35">
      <c r="B2244" s="315"/>
      <c r="C2244" s="316"/>
      <c r="D2244" s="316"/>
      <c r="E2244" s="317" t="s">
        <v>5</v>
      </c>
      <c r="F2244" s="318" t="s">
        <v>2083</v>
      </c>
      <c r="G2244" s="319"/>
      <c r="H2244" s="319"/>
      <c r="I2244" s="319"/>
      <c r="J2244" s="316"/>
      <c r="K2244" s="320">
        <v>-1.7</v>
      </c>
      <c r="L2244" s="316"/>
      <c r="M2244" s="316"/>
      <c r="N2244" s="316"/>
      <c r="O2244" s="316"/>
      <c r="P2244" s="316"/>
      <c r="Q2244" s="316"/>
      <c r="S2244" s="321"/>
      <c r="U2244" s="322"/>
      <c r="V2244" s="316"/>
      <c r="W2244" s="316"/>
      <c r="X2244" s="316"/>
      <c r="Y2244" s="316"/>
      <c r="Z2244" s="316"/>
      <c r="AA2244" s="316"/>
      <c r="AB2244" s="323"/>
      <c r="AU2244" s="324" t="s">
        <v>180</v>
      </c>
      <c r="AV2244" s="324" t="s">
        <v>86</v>
      </c>
      <c r="AW2244" s="116" t="s">
        <v>86</v>
      </c>
      <c r="AX2244" s="116" t="s">
        <v>31</v>
      </c>
      <c r="AY2244" s="116" t="s">
        <v>74</v>
      </c>
      <c r="AZ2244" s="324" t="s">
        <v>172</v>
      </c>
    </row>
    <row r="2245" spans="2:52" s="116" customFormat="1" ht="22.6" customHeight="1" x14ac:dyDescent="0.35">
      <c r="B2245" s="315"/>
      <c r="C2245" s="316"/>
      <c r="D2245" s="316"/>
      <c r="E2245" s="317" t="s">
        <v>5</v>
      </c>
      <c r="F2245" s="318" t="s">
        <v>2080</v>
      </c>
      <c r="G2245" s="319"/>
      <c r="H2245" s="319"/>
      <c r="I2245" s="319"/>
      <c r="J2245" s="316"/>
      <c r="K2245" s="320">
        <v>-1.2</v>
      </c>
      <c r="L2245" s="316"/>
      <c r="M2245" s="316"/>
      <c r="N2245" s="316"/>
      <c r="O2245" s="316"/>
      <c r="P2245" s="316"/>
      <c r="Q2245" s="316"/>
      <c r="S2245" s="321"/>
      <c r="U2245" s="322"/>
      <c r="V2245" s="316"/>
      <c r="W2245" s="316"/>
      <c r="X2245" s="316"/>
      <c r="Y2245" s="316"/>
      <c r="Z2245" s="316"/>
      <c r="AA2245" s="316"/>
      <c r="AB2245" s="323"/>
      <c r="AU2245" s="324" t="s">
        <v>180</v>
      </c>
      <c r="AV2245" s="324" t="s">
        <v>86</v>
      </c>
      <c r="AW2245" s="116" t="s">
        <v>86</v>
      </c>
      <c r="AX2245" s="116" t="s">
        <v>31</v>
      </c>
      <c r="AY2245" s="116" t="s">
        <v>74</v>
      </c>
      <c r="AZ2245" s="324" t="s">
        <v>172</v>
      </c>
    </row>
    <row r="2246" spans="2:52" s="116" customFormat="1" ht="22.6" customHeight="1" x14ac:dyDescent="0.35">
      <c r="B2246" s="315"/>
      <c r="C2246" s="316"/>
      <c r="D2246" s="316"/>
      <c r="E2246" s="317" t="s">
        <v>5</v>
      </c>
      <c r="F2246" s="318" t="s">
        <v>1922</v>
      </c>
      <c r="G2246" s="319"/>
      <c r="H2246" s="319"/>
      <c r="I2246" s="319"/>
      <c r="J2246" s="316"/>
      <c r="K2246" s="320">
        <v>12.65</v>
      </c>
      <c r="L2246" s="316"/>
      <c r="M2246" s="316"/>
      <c r="N2246" s="316"/>
      <c r="O2246" s="316"/>
      <c r="P2246" s="316"/>
      <c r="Q2246" s="316"/>
      <c r="S2246" s="321"/>
      <c r="U2246" s="322"/>
      <c r="V2246" s="316"/>
      <c r="W2246" s="316"/>
      <c r="X2246" s="316"/>
      <c r="Y2246" s="316"/>
      <c r="Z2246" s="316"/>
      <c r="AA2246" s="316"/>
      <c r="AB2246" s="323"/>
      <c r="AU2246" s="324" t="s">
        <v>180</v>
      </c>
      <c r="AV2246" s="324" t="s">
        <v>86</v>
      </c>
      <c r="AW2246" s="116" t="s">
        <v>86</v>
      </c>
      <c r="AX2246" s="116" t="s">
        <v>31</v>
      </c>
      <c r="AY2246" s="116" t="s">
        <v>74</v>
      </c>
      <c r="AZ2246" s="324" t="s">
        <v>172</v>
      </c>
    </row>
    <row r="2247" spans="2:52" s="116" customFormat="1" ht="22.6" customHeight="1" x14ac:dyDescent="0.35">
      <c r="B2247" s="315"/>
      <c r="C2247" s="316"/>
      <c r="D2247" s="316"/>
      <c r="E2247" s="317" t="s">
        <v>5</v>
      </c>
      <c r="F2247" s="318" t="s">
        <v>2084</v>
      </c>
      <c r="G2247" s="319"/>
      <c r="H2247" s="319"/>
      <c r="I2247" s="319"/>
      <c r="J2247" s="316"/>
      <c r="K2247" s="320">
        <v>-2.6</v>
      </c>
      <c r="L2247" s="316"/>
      <c r="M2247" s="316"/>
      <c r="N2247" s="316"/>
      <c r="O2247" s="316"/>
      <c r="P2247" s="316"/>
      <c r="Q2247" s="316"/>
      <c r="S2247" s="321"/>
      <c r="U2247" s="322"/>
      <c r="V2247" s="316"/>
      <c r="W2247" s="316"/>
      <c r="X2247" s="316"/>
      <c r="Y2247" s="316"/>
      <c r="Z2247" s="316"/>
      <c r="AA2247" s="316"/>
      <c r="AB2247" s="323"/>
      <c r="AU2247" s="324" t="s">
        <v>180</v>
      </c>
      <c r="AV2247" s="324" t="s">
        <v>86</v>
      </c>
      <c r="AW2247" s="116" t="s">
        <v>86</v>
      </c>
      <c r="AX2247" s="116" t="s">
        <v>31</v>
      </c>
      <c r="AY2247" s="116" t="s">
        <v>74</v>
      </c>
      <c r="AZ2247" s="324" t="s">
        <v>172</v>
      </c>
    </row>
    <row r="2248" spans="2:52" s="116" customFormat="1" ht="22.6" customHeight="1" x14ac:dyDescent="0.35">
      <c r="B2248" s="315"/>
      <c r="C2248" s="316"/>
      <c r="D2248" s="316"/>
      <c r="E2248" s="317" t="s">
        <v>5</v>
      </c>
      <c r="F2248" s="318" t="s">
        <v>2080</v>
      </c>
      <c r="G2248" s="319"/>
      <c r="H2248" s="319"/>
      <c r="I2248" s="319"/>
      <c r="J2248" s="316"/>
      <c r="K2248" s="320">
        <v>-1.2</v>
      </c>
      <c r="L2248" s="316"/>
      <c r="M2248" s="316"/>
      <c r="N2248" s="316"/>
      <c r="O2248" s="316"/>
      <c r="P2248" s="316"/>
      <c r="Q2248" s="316"/>
      <c r="S2248" s="321"/>
      <c r="U2248" s="322"/>
      <c r="V2248" s="316"/>
      <c r="W2248" s="316"/>
      <c r="X2248" s="316"/>
      <c r="Y2248" s="316"/>
      <c r="Z2248" s="316"/>
      <c r="AA2248" s="316"/>
      <c r="AB2248" s="323"/>
      <c r="AU2248" s="324" t="s">
        <v>180</v>
      </c>
      <c r="AV2248" s="324" t="s">
        <v>86</v>
      </c>
      <c r="AW2248" s="116" t="s">
        <v>86</v>
      </c>
      <c r="AX2248" s="116" t="s">
        <v>31</v>
      </c>
      <c r="AY2248" s="116" t="s">
        <v>74</v>
      </c>
      <c r="AZ2248" s="324" t="s">
        <v>172</v>
      </c>
    </row>
    <row r="2249" spans="2:52" s="116" customFormat="1" ht="22.6" customHeight="1" x14ac:dyDescent="0.35">
      <c r="B2249" s="315"/>
      <c r="C2249" s="316"/>
      <c r="D2249" s="316"/>
      <c r="E2249" s="317" t="s">
        <v>5</v>
      </c>
      <c r="F2249" s="318" t="s">
        <v>1923</v>
      </c>
      <c r="G2249" s="319"/>
      <c r="H2249" s="319"/>
      <c r="I2249" s="319"/>
      <c r="J2249" s="316"/>
      <c r="K2249" s="320">
        <v>11.95</v>
      </c>
      <c r="L2249" s="316"/>
      <c r="M2249" s="316"/>
      <c r="N2249" s="316"/>
      <c r="O2249" s="316"/>
      <c r="P2249" s="316"/>
      <c r="Q2249" s="316"/>
      <c r="S2249" s="321"/>
      <c r="U2249" s="322"/>
      <c r="V2249" s="316"/>
      <c r="W2249" s="316"/>
      <c r="X2249" s="316"/>
      <c r="Y2249" s="316"/>
      <c r="Z2249" s="316"/>
      <c r="AA2249" s="316"/>
      <c r="AB2249" s="323"/>
      <c r="AU2249" s="324" t="s">
        <v>180</v>
      </c>
      <c r="AV2249" s="324" t="s">
        <v>86</v>
      </c>
      <c r="AW2249" s="116" t="s">
        <v>86</v>
      </c>
      <c r="AX2249" s="116" t="s">
        <v>31</v>
      </c>
      <c r="AY2249" s="116" t="s">
        <v>74</v>
      </c>
      <c r="AZ2249" s="324" t="s">
        <v>172</v>
      </c>
    </row>
    <row r="2250" spans="2:52" s="116" customFormat="1" ht="22.6" customHeight="1" x14ac:dyDescent="0.35">
      <c r="B2250" s="315"/>
      <c r="C2250" s="316"/>
      <c r="D2250" s="316"/>
      <c r="E2250" s="317" t="s">
        <v>5</v>
      </c>
      <c r="F2250" s="318" t="s">
        <v>2085</v>
      </c>
      <c r="G2250" s="319"/>
      <c r="H2250" s="319"/>
      <c r="I2250" s="319"/>
      <c r="J2250" s="316"/>
      <c r="K2250" s="320">
        <v>-2.1</v>
      </c>
      <c r="L2250" s="316"/>
      <c r="M2250" s="316"/>
      <c r="N2250" s="316"/>
      <c r="O2250" s="316"/>
      <c r="P2250" s="316"/>
      <c r="Q2250" s="316"/>
      <c r="S2250" s="321"/>
      <c r="U2250" s="322"/>
      <c r="V2250" s="316"/>
      <c r="W2250" s="316"/>
      <c r="X2250" s="316"/>
      <c r="Y2250" s="316"/>
      <c r="Z2250" s="316"/>
      <c r="AA2250" s="316"/>
      <c r="AB2250" s="323"/>
      <c r="AU2250" s="324" t="s">
        <v>180</v>
      </c>
      <c r="AV2250" s="324" t="s">
        <v>86</v>
      </c>
      <c r="AW2250" s="116" t="s">
        <v>86</v>
      </c>
      <c r="AX2250" s="116" t="s">
        <v>31</v>
      </c>
      <c r="AY2250" s="116" t="s">
        <v>74</v>
      </c>
      <c r="AZ2250" s="324" t="s">
        <v>172</v>
      </c>
    </row>
    <row r="2251" spans="2:52" s="116" customFormat="1" ht="22.6" customHeight="1" x14ac:dyDescent="0.35">
      <c r="B2251" s="315"/>
      <c r="C2251" s="316"/>
      <c r="D2251" s="316"/>
      <c r="E2251" s="317" t="s">
        <v>5</v>
      </c>
      <c r="F2251" s="318" t="s">
        <v>1924</v>
      </c>
      <c r="G2251" s="319"/>
      <c r="H2251" s="319"/>
      <c r="I2251" s="319"/>
      <c r="J2251" s="316"/>
      <c r="K2251" s="320">
        <v>7.75</v>
      </c>
      <c r="L2251" s="316"/>
      <c r="M2251" s="316"/>
      <c r="N2251" s="316"/>
      <c r="O2251" s="316"/>
      <c r="P2251" s="316"/>
      <c r="Q2251" s="316"/>
      <c r="S2251" s="321"/>
      <c r="U2251" s="322"/>
      <c r="V2251" s="316"/>
      <c r="W2251" s="316"/>
      <c r="X2251" s="316"/>
      <c r="Y2251" s="316"/>
      <c r="Z2251" s="316"/>
      <c r="AA2251" s="316"/>
      <c r="AB2251" s="323"/>
      <c r="AU2251" s="324" t="s">
        <v>180</v>
      </c>
      <c r="AV2251" s="324" t="s">
        <v>86</v>
      </c>
      <c r="AW2251" s="116" t="s">
        <v>86</v>
      </c>
      <c r="AX2251" s="116" t="s">
        <v>31</v>
      </c>
      <c r="AY2251" s="116" t="s">
        <v>74</v>
      </c>
      <c r="AZ2251" s="324" t="s">
        <v>172</v>
      </c>
    </row>
    <row r="2252" spans="2:52" s="116" customFormat="1" ht="22.6" customHeight="1" x14ac:dyDescent="0.35">
      <c r="B2252" s="315"/>
      <c r="C2252" s="316"/>
      <c r="D2252" s="316"/>
      <c r="E2252" s="317" t="s">
        <v>5</v>
      </c>
      <c r="F2252" s="318" t="s">
        <v>2002</v>
      </c>
      <c r="G2252" s="319"/>
      <c r="H2252" s="319"/>
      <c r="I2252" s="319"/>
      <c r="J2252" s="316"/>
      <c r="K2252" s="320">
        <v>-0.8</v>
      </c>
      <c r="L2252" s="316"/>
      <c r="M2252" s="316"/>
      <c r="N2252" s="316"/>
      <c r="O2252" s="316"/>
      <c r="P2252" s="316"/>
      <c r="Q2252" s="316"/>
      <c r="S2252" s="321"/>
      <c r="U2252" s="322"/>
      <c r="V2252" s="316"/>
      <c r="W2252" s="316"/>
      <c r="X2252" s="316"/>
      <c r="Y2252" s="316"/>
      <c r="Z2252" s="316"/>
      <c r="AA2252" s="316"/>
      <c r="AB2252" s="323"/>
      <c r="AU2252" s="324" t="s">
        <v>180</v>
      </c>
      <c r="AV2252" s="324" t="s">
        <v>86</v>
      </c>
      <c r="AW2252" s="116" t="s">
        <v>86</v>
      </c>
      <c r="AX2252" s="116" t="s">
        <v>31</v>
      </c>
      <c r="AY2252" s="116" t="s">
        <v>74</v>
      </c>
      <c r="AZ2252" s="324" t="s">
        <v>172</v>
      </c>
    </row>
    <row r="2253" spans="2:52" s="116" customFormat="1" ht="22.6" customHeight="1" x14ac:dyDescent="0.35">
      <c r="B2253" s="315"/>
      <c r="C2253" s="316"/>
      <c r="D2253" s="316"/>
      <c r="E2253" s="317" t="s">
        <v>5</v>
      </c>
      <c r="F2253" s="318" t="s">
        <v>1925</v>
      </c>
      <c r="G2253" s="319"/>
      <c r="H2253" s="319"/>
      <c r="I2253" s="319"/>
      <c r="J2253" s="316"/>
      <c r="K2253" s="320">
        <v>12.22</v>
      </c>
      <c r="L2253" s="316"/>
      <c r="M2253" s="316"/>
      <c r="N2253" s="316"/>
      <c r="O2253" s="316"/>
      <c r="P2253" s="316"/>
      <c r="Q2253" s="316"/>
      <c r="S2253" s="321"/>
      <c r="U2253" s="322"/>
      <c r="V2253" s="316"/>
      <c r="W2253" s="316"/>
      <c r="X2253" s="316"/>
      <c r="Y2253" s="316"/>
      <c r="Z2253" s="316"/>
      <c r="AA2253" s="316"/>
      <c r="AB2253" s="323"/>
      <c r="AU2253" s="324" t="s">
        <v>180</v>
      </c>
      <c r="AV2253" s="324" t="s">
        <v>86</v>
      </c>
      <c r="AW2253" s="116" t="s">
        <v>86</v>
      </c>
      <c r="AX2253" s="116" t="s">
        <v>31</v>
      </c>
      <c r="AY2253" s="116" t="s">
        <v>74</v>
      </c>
      <c r="AZ2253" s="324" t="s">
        <v>172</v>
      </c>
    </row>
    <row r="2254" spans="2:52" s="116" customFormat="1" ht="22.6" customHeight="1" x14ac:dyDescent="0.35">
      <c r="B2254" s="315"/>
      <c r="C2254" s="316"/>
      <c r="D2254" s="316"/>
      <c r="E2254" s="317" t="s">
        <v>5</v>
      </c>
      <c r="F2254" s="318" t="s">
        <v>2086</v>
      </c>
      <c r="G2254" s="319"/>
      <c r="H2254" s="319"/>
      <c r="I2254" s="319"/>
      <c r="J2254" s="316"/>
      <c r="K2254" s="320">
        <v>-2.7</v>
      </c>
      <c r="L2254" s="316"/>
      <c r="M2254" s="316"/>
      <c r="N2254" s="316"/>
      <c r="O2254" s="316"/>
      <c r="P2254" s="316"/>
      <c r="Q2254" s="316"/>
      <c r="S2254" s="321"/>
      <c r="U2254" s="322"/>
      <c r="V2254" s="316"/>
      <c r="W2254" s="316"/>
      <c r="X2254" s="316"/>
      <c r="Y2254" s="316"/>
      <c r="Z2254" s="316"/>
      <c r="AA2254" s="316"/>
      <c r="AB2254" s="323"/>
      <c r="AU2254" s="324" t="s">
        <v>180</v>
      </c>
      <c r="AV2254" s="324" t="s">
        <v>86</v>
      </c>
      <c r="AW2254" s="116" t="s">
        <v>86</v>
      </c>
      <c r="AX2254" s="116" t="s">
        <v>31</v>
      </c>
      <c r="AY2254" s="116" t="s">
        <v>74</v>
      </c>
      <c r="AZ2254" s="324" t="s">
        <v>172</v>
      </c>
    </row>
    <row r="2255" spans="2:52" s="116" customFormat="1" ht="22.6" customHeight="1" x14ac:dyDescent="0.35">
      <c r="B2255" s="315"/>
      <c r="C2255" s="316"/>
      <c r="D2255" s="316"/>
      <c r="E2255" s="317" t="s">
        <v>5</v>
      </c>
      <c r="F2255" s="318" t="s">
        <v>1926</v>
      </c>
      <c r="G2255" s="319"/>
      <c r="H2255" s="319"/>
      <c r="I2255" s="319"/>
      <c r="J2255" s="316"/>
      <c r="K2255" s="320">
        <v>14.9</v>
      </c>
      <c r="L2255" s="316"/>
      <c r="M2255" s="316"/>
      <c r="N2255" s="316"/>
      <c r="O2255" s="316"/>
      <c r="P2255" s="316"/>
      <c r="Q2255" s="316"/>
      <c r="S2255" s="321"/>
      <c r="U2255" s="322"/>
      <c r="V2255" s="316"/>
      <c r="W2255" s="316"/>
      <c r="X2255" s="316"/>
      <c r="Y2255" s="316"/>
      <c r="Z2255" s="316"/>
      <c r="AA2255" s="316"/>
      <c r="AB2255" s="323"/>
      <c r="AU2255" s="324" t="s">
        <v>180</v>
      </c>
      <c r="AV2255" s="324" t="s">
        <v>86</v>
      </c>
      <c r="AW2255" s="116" t="s">
        <v>86</v>
      </c>
      <c r="AX2255" s="116" t="s">
        <v>31</v>
      </c>
      <c r="AY2255" s="116" t="s">
        <v>74</v>
      </c>
      <c r="AZ2255" s="324" t="s">
        <v>172</v>
      </c>
    </row>
    <row r="2256" spans="2:52" s="116" customFormat="1" ht="22.6" customHeight="1" x14ac:dyDescent="0.35">
      <c r="B2256" s="315"/>
      <c r="C2256" s="316"/>
      <c r="D2256" s="316"/>
      <c r="E2256" s="317" t="s">
        <v>5</v>
      </c>
      <c r="F2256" s="318" t="s">
        <v>2085</v>
      </c>
      <c r="G2256" s="319"/>
      <c r="H2256" s="319"/>
      <c r="I2256" s="319"/>
      <c r="J2256" s="316"/>
      <c r="K2256" s="320">
        <v>-2.1</v>
      </c>
      <c r="L2256" s="316"/>
      <c r="M2256" s="316"/>
      <c r="N2256" s="316"/>
      <c r="O2256" s="316"/>
      <c r="P2256" s="316"/>
      <c r="Q2256" s="316"/>
      <c r="S2256" s="321"/>
      <c r="U2256" s="322"/>
      <c r="V2256" s="316"/>
      <c r="W2256" s="316"/>
      <c r="X2256" s="316"/>
      <c r="Y2256" s="316"/>
      <c r="Z2256" s="316"/>
      <c r="AA2256" s="316"/>
      <c r="AB2256" s="323"/>
      <c r="AU2256" s="324" t="s">
        <v>180</v>
      </c>
      <c r="AV2256" s="324" t="s">
        <v>86</v>
      </c>
      <c r="AW2256" s="116" t="s">
        <v>86</v>
      </c>
      <c r="AX2256" s="116" t="s">
        <v>31</v>
      </c>
      <c r="AY2256" s="116" t="s">
        <v>74</v>
      </c>
      <c r="AZ2256" s="324" t="s">
        <v>172</v>
      </c>
    </row>
    <row r="2257" spans="2:52" s="116" customFormat="1" ht="22.6" customHeight="1" x14ac:dyDescent="0.35">
      <c r="B2257" s="315"/>
      <c r="C2257" s="316"/>
      <c r="D2257" s="316"/>
      <c r="E2257" s="317" t="s">
        <v>5</v>
      </c>
      <c r="F2257" s="318" t="s">
        <v>1927</v>
      </c>
      <c r="G2257" s="319"/>
      <c r="H2257" s="319"/>
      <c r="I2257" s="319"/>
      <c r="J2257" s="316"/>
      <c r="K2257" s="320">
        <v>12.8</v>
      </c>
      <c r="L2257" s="316"/>
      <c r="M2257" s="316"/>
      <c r="N2257" s="316"/>
      <c r="O2257" s="316"/>
      <c r="P2257" s="316"/>
      <c r="Q2257" s="316"/>
      <c r="S2257" s="321"/>
      <c r="U2257" s="322"/>
      <c r="V2257" s="316"/>
      <c r="W2257" s="316"/>
      <c r="X2257" s="316"/>
      <c r="Y2257" s="316"/>
      <c r="Z2257" s="316"/>
      <c r="AA2257" s="316"/>
      <c r="AB2257" s="323"/>
      <c r="AU2257" s="324" t="s">
        <v>180</v>
      </c>
      <c r="AV2257" s="324" t="s">
        <v>86</v>
      </c>
      <c r="AW2257" s="116" t="s">
        <v>86</v>
      </c>
      <c r="AX2257" s="116" t="s">
        <v>31</v>
      </c>
      <c r="AY2257" s="116" t="s">
        <v>74</v>
      </c>
      <c r="AZ2257" s="324" t="s">
        <v>172</v>
      </c>
    </row>
    <row r="2258" spans="2:52" s="116" customFormat="1" ht="22.6" customHeight="1" x14ac:dyDescent="0.35">
      <c r="B2258" s="315"/>
      <c r="C2258" s="316"/>
      <c r="D2258" s="316"/>
      <c r="E2258" s="317" t="s">
        <v>5</v>
      </c>
      <c r="F2258" s="318" t="s">
        <v>2087</v>
      </c>
      <c r="G2258" s="319"/>
      <c r="H2258" s="319"/>
      <c r="I2258" s="319"/>
      <c r="J2258" s="316"/>
      <c r="K2258" s="320">
        <v>-2.9</v>
      </c>
      <c r="L2258" s="316"/>
      <c r="M2258" s="316"/>
      <c r="N2258" s="316"/>
      <c r="O2258" s="316"/>
      <c r="P2258" s="316"/>
      <c r="Q2258" s="316"/>
      <c r="S2258" s="321"/>
      <c r="U2258" s="322"/>
      <c r="V2258" s="316"/>
      <c r="W2258" s="316"/>
      <c r="X2258" s="316"/>
      <c r="Y2258" s="316"/>
      <c r="Z2258" s="316"/>
      <c r="AA2258" s="316"/>
      <c r="AB2258" s="323"/>
      <c r="AU2258" s="324" t="s">
        <v>180</v>
      </c>
      <c r="AV2258" s="324" t="s">
        <v>86</v>
      </c>
      <c r="AW2258" s="116" t="s">
        <v>86</v>
      </c>
      <c r="AX2258" s="116" t="s">
        <v>31</v>
      </c>
      <c r="AY2258" s="116" t="s">
        <v>74</v>
      </c>
      <c r="AZ2258" s="324" t="s">
        <v>172</v>
      </c>
    </row>
    <row r="2259" spans="2:52" s="116" customFormat="1" ht="22.6" customHeight="1" x14ac:dyDescent="0.35">
      <c r="B2259" s="315"/>
      <c r="C2259" s="316"/>
      <c r="D2259" s="316"/>
      <c r="E2259" s="317" t="s">
        <v>5</v>
      </c>
      <c r="F2259" s="318" t="s">
        <v>1928</v>
      </c>
      <c r="G2259" s="319"/>
      <c r="H2259" s="319"/>
      <c r="I2259" s="319"/>
      <c r="J2259" s="316"/>
      <c r="K2259" s="320">
        <v>8.1999999999999993</v>
      </c>
      <c r="L2259" s="316"/>
      <c r="M2259" s="316"/>
      <c r="N2259" s="316"/>
      <c r="O2259" s="316"/>
      <c r="P2259" s="316"/>
      <c r="Q2259" s="316"/>
      <c r="S2259" s="321"/>
      <c r="U2259" s="322"/>
      <c r="V2259" s="316"/>
      <c r="W2259" s="316"/>
      <c r="X2259" s="316"/>
      <c r="Y2259" s="316"/>
      <c r="Z2259" s="316"/>
      <c r="AA2259" s="316"/>
      <c r="AB2259" s="323"/>
      <c r="AU2259" s="324" t="s">
        <v>180</v>
      </c>
      <c r="AV2259" s="324" t="s">
        <v>86</v>
      </c>
      <c r="AW2259" s="116" t="s">
        <v>86</v>
      </c>
      <c r="AX2259" s="116" t="s">
        <v>31</v>
      </c>
      <c r="AY2259" s="116" t="s">
        <v>74</v>
      </c>
      <c r="AZ2259" s="324" t="s">
        <v>172</v>
      </c>
    </row>
    <row r="2260" spans="2:52" s="116" customFormat="1" ht="22.6" customHeight="1" x14ac:dyDescent="0.35">
      <c r="B2260" s="315"/>
      <c r="C2260" s="316"/>
      <c r="D2260" s="316"/>
      <c r="E2260" s="317" t="s">
        <v>5</v>
      </c>
      <c r="F2260" s="318" t="s">
        <v>2088</v>
      </c>
      <c r="G2260" s="319"/>
      <c r="H2260" s="319"/>
      <c r="I2260" s="319"/>
      <c r="J2260" s="316"/>
      <c r="K2260" s="320">
        <v>-3.2</v>
      </c>
      <c r="L2260" s="316"/>
      <c r="M2260" s="316"/>
      <c r="N2260" s="316"/>
      <c r="O2260" s="316"/>
      <c r="P2260" s="316"/>
      <c r="Q2260" s="316"/>
      <c r="S2260" s="321"/>
      <c r="U2260" s="322"/>
      <c r="V2260" s="316"/>
      <c r="W2260" s="316"/>
      <c r="X2260" s="316"/>
      <c r="Y2260" s="316"/>
      <c r="Z2260" s="316"/>
      <c r="AA2260" s="316"/>
      <c r="AB2260" s="323"/>
      <c r="AU2260" s="324" t="s">
        <v>180</v>
      </c>
      <c r="AV2260" s="324" t="s">
        <v>86</v>
      </c>
      <c r="AW2260" s="116" t="s">
        <v>86</v>
      </c>
      <c r="AX2260" s="116" t="s">
        <v>31</v>
      </c>
      <c r="AY2260" s="116" t="s">
        <v>74</v>
      </c>
      <c r="AZ2260" s="324" t="s">
        <v>172</v>
      </c>
    </row>
    <row r="2261" spans="2:52" s="116" customFormat="1" ht="22.6" customHeight="1" x14ac:dyDescent="0.35">
      <c r="B2261" s="315"/>
      <c r="C2261" s="316"/>
      <c r="D2261" s="316"/>
      <c r="E2261" s="317" t="s">
        <v>5</v>
      </c>
      <c r="F2261" s="318" t="s">
        <v>1929</v>
      </c>
      <c r="G2261" s="319"/>
      <c r="H2261" s="319"/>
      <c r="I2261" s="319"/>
      <c r="J2261" s="316"/>
      <c r="K2261" s="320">
        <v>19.399999999999999</v>
      </c>
      <c r="L2261" s="316"/>
      <c r="M2261" s="316"/>
      <c r="N2261" s="316"/>
      <c r="O2261" s="316"/>
      <c r="P2261" s="316"/>
      <c r="Q2261" s="316"/>
      <c r="S2261" s="321"/>
      <c r="U2261" s="322"/>
      <c r="V2261" s="316"/>
      <c r="W2261" s="316"/>
      <c r="X2261" s="316"/>
      <c r="Y2261" s="316"/>
      <c r="Z2261" s="316"/>
      <c r="AA2261" s="316"/>
      <c r="AB2261" s="323"/>
      <c r="AU2261" s="324" t="s">
        <v>180</v>
      </c>
      <c r="AV2261" s="324" t="s">
        <v>86</v>
      </c>
      <c r="AW2261" s="116" t="s">
        <v>86</v>
      </c>
      <c r="AX2261" s="116" t="s">
        <v>31</v>
      </c>
      <c r="AY2261" s="116" t="s">
        <v>74</v>
      </c>
      <c r="AZ2261" s="324" t="s">
        <v>172</v>
      </c>
    </row>
    <row r="2262" spans="2:52" s="116" customFormat="1" ht="22.6" customHeight="1" x14ac:dyDescent="0.35">
      <c r="B2262" s="315"/>
      <c r="C2262" s="316"/>
      <c r="D2262" s="316"/>
      <c r="E2262" s="317" t="s">
        <v>5</v>
      </c>
      <c r="F2262" s="318" t="s">
        <v>2089</v>
      </c>
      <c r="G2262" s="319"/>
      <c r="H2262" s="319"/>
      <c r="I2262" s="319"/>
      <c r="J2262" s="316"/>
      <c r="K2262" s="320">
        <v>-3.8</v>
      </c>
      <c r="L2262" s="316"/>
      <c r="M2262" s="316"/>
      <c r="N2262" s="316"/>
      <c r="O2262" s="316"/>
      <c r="P2262" s="316"/>
      <c r="Q2262" s="316"/>
      <c r="S2262" s="321"/>
      <c r="U2262" s="322"/>
      <c r="V2262" s="316"/>
      <c r="W2262" s="316"/>
      <c r="X2262" s="316"/>
      <c r="Y2262" s="316"/>
      <c r="Z2262" s="316"/>
      <c r="AA2262" s="316"/>
      <c r="AB2262" s="323"/>
      <c r="AU2262" s="324" t="s">
        <v>180</v>
      </c>
      <c r="AV2262" s="324" t="s">
        <v>86</v>
      </c>
      <c r="AW2262" s="116" t="s">
        <v>86</v>
      </c>
      <c r="AX2262" s="116" t="s">
        <v>31</v>
      </c>
      <c r="AY2262" s="116" t="s">
        <v>74</v>
      </c>
      <c r="AZ2262" s="324" t="s">
        <v>172</v>
      </c>
    </row>
    <row r="2263" spans="2:52" s="116" customFormat="1" ht="22.6" customHeight="1" x14ac:dyDescent="0.35">
      <c r="B2263" s="315"/>
      <c r="C2263" s="316"/>
      <c r="D2263" s="316"/>
      <c r="E2263" s="317" t="s">
        <v>5</v>
      </c>
      <c r="F2263" s="318" t="s">
        <v>1930</v>
      </c>
      <c r="G2263" s="319"/>
      <c r="H2263" s="319"/>
      <c r="I2263" s="319"/>
      <c r="J2263" s="316"/>
      <c r="K2263" s="320">
        <v>13.44</v>
      </c>
      <c r="L2263" s="316"/>
      <c r="M2263" s="316"/>
      <c r="N2263" s="316"/>
      <c r="O2263" s="316"/>
      <c r="P2263" s="316"/>
      <c r="Q2263" s="316"/>
      <c r="S2263" s="321"/>
      <c r="U2263" s="322"/>
      <c r="V2263" s="316"/>
      <c r="W2263" s="316"/>
      <c r="X2263" s="316"/>
      <c r="Y2263" s="316"/>
      <c r="Z2263" s="316"/>
      <c r="AA2263" s="316"/>
      <c r="AB2263" s="323"/>
      <c r="AU2263" s="324" t="s">
        <v>180</v>
      </c>
      <c r="AV2263" s="324" t="s">
        <v>86</v>
      </c>
      <c r="AW2263" s="116" t="s">
        <v>86</v>
      </c>
      <c r="AX2263" s="116" t="s">
        <v>31</v>
      </c>
      <c r="AY2263" s="116" t="s">
        <v>74</v>
      </c>
      <c r="AZ2263" s="324" t="s">
        <v>172</v>
      </c>
    </row>
    <row r="2264" spans="2:52" s="116" customFormat="1" ht="22.6" customHeight="1" x14ac:dyDescent="0.35">
      <c r="B2264" s="315"/>
      <c r="C2264" s="316"/>
      <c r="D2264" s="316"/>
      <c r="E2264" s="317" t="s">
        <v>5</v>
      </c>
      <c r="F2264" s="318" t="s">
        <v>2090</v>
      </c>
      <c r="G2264" s="319"/>
      <c r="H2264" s="319"/>
      <c r="I2264" s="319"/>
      <c r="J2264" s="316"/>
      <c r="K2264" s="320">
        <v>-2.4500000000000002</v>
      </c>
      <c r="L2264" s="316"/>
      <c r="M2264" s="316"/>
      <c r="N2264" s="316"/>
      <c r="O2264" s="316"/>
      <c r="P2264" s="316"/>
      <c r="Q2264" s="316"/>
      <c r="S2264" s="321"/>
      <c r="U2264" s="322"/>
      <c r="V2264" s="316"/>
      <c r="W2264" s="316"/>
      <c r="X2264" s="316"/>
      <c r="Y2264" s="316"/>
      <c r="Z2264" s="316"/>
      <c r="AA2264" s="316"/>
      <c r="AB2264" s="323"/>
      <c r="AU2264" s="324" t="s">
        <v>180</v>
      </c>
      <c r="AV2264" s="324" t="s">
        <v>86</v>
      </c>
      <c r="AW2264" s="116" t="s">
        <v>86</v>
      </c>
      <c r="AX2264" s="116" t="s">
        <v>31</v>
      </c>
      <c r="AY2264" s="116" t="s">
        <v>74</v>
      </c>
      <c r="AZ2264" s="324" t="s">
        <v>172</v>
      </c>
    </row>
    <row r="2265" spans="2:52" s="116" customFormat="1" ht="22.6" customHeight="1" x14ac:dyDescent="0.35">
      <c r="B2265" s="315"/>
      <c r="C2265" s="316"/>
      <c r="D2265" s="316"/>
      <c r="E2265" s="317" t="s">
        <v>5</v>
      </c>
      <c r="F2265" s="318" t="s">
        <v>1931</v>
      </c>
      <c r="G2265" s="319"/>
      <c r="H2265" s="319"/>
      <c r="I2265" s="319"/>
      <c r="J2265" s="316"/>
      <c r="K2265" s="320">
        <v>5.3</v>
      </c>
      <c r="L2265" s="316"/>
      <c r="M2265" s="316"/>
      <c r="N2265" s="316"/>
      <c r="O2265" s="316"/>
      <c r="P2265" s="316"/>
      <c r="Q2265" s="316"/>
      <c r="S2265" s="321"/>
      <c r="U2265" s="322"/>
      <c r="V2265" s="316"/>
      <c r="W2265" s="316"/>
      <c r="X2265" s="316"/>
      <c r="Y2265" s="316"/>
      <c r="Z2265" s="316"/>
      <c r="AA2265" s="316"/>
      <c r="AB2265" s="323"/>
      <c r="AU2265" s="324" t="s">
        <v>180</v>
      </c>
      <c r="AV2265" s="324" t="s">
        <v>86</v>
      </c>
      <c r="AW2265" s="116" t="s">
        <v>86</v>
      </c>
      <c r="AX2265" s="116" t="s">
        <v>31</v>
      </c>
      <c r="AY2265" s="116" t="s">
        <v>74</v>
      </c>
      <c r="AZ2265" s="324" t="s">
        <v>172</v>
      </c>
    </row>
    <row r="2266" spans="2:52" s="116" customFormat="1" ht="22.6" customHeight="1" x14ac:dyDescent="0.35">
      <c r="B2266" s="315"/>
      <c r="C2266" s="316"/>
      <c r="D2266" s="316"/>
      <c r="E2266" s="317" t="s">
        <v>5</v>
      </c>
      <c r="F2266" s="318" t="s">
        <v>2091</v>
      </c>
      <c r="G2266" s="319"/>
      <c r="H2266" s="319"/>
      <c r="I2266" s="319"/>
      <c r="J2266" s="316"/>
      <c r="K2266" s="320">
        <v>-0.6</v>
      </c>
      <c r="L2266" s="316"/>
      <c r="M2266" s="316"/>
      <c r="N2266" s="316"/>
      <c r="O2266" s="316"/>
      <c r="P2266" s="316"/>
      <c r="Q2266" s="316"/>
      <c r="S2266" s="321"/>
      <c r="U2266" s="322"/>
      <c r="V2266" s="316"/>
      <c r="W2266" s="316"/>
      <c r="X2266" s="316"/>
      <c r="Y2266" s="316"/>
      <c r="Z2266" s="316"/>
      <c r="AA2266" s="316"/>
      <c r="AB2266" s="323"/>
      <c r="AU2266" s="324" t="s">
        <v>180</v>
      </c>
      <c r="AV2266" s="324" t="s">
        <v>86</v>
      </c>
      <c r="AW2266" s="116" t="s">
        <v>86</v>
      </c>
      <c r="AX2266" s="116" t="s">
        <v>31</v>
      </c>
      <c r="AY2266" s="116" t="s">
        <v>74</v>
      </c>
      <c r="AZ2266" s="324" t="s">
        <v>172</v>
      </c>
    </row>
    <row r="2267" spans="2:52" s="116" customFormat="1" ht="22.6" customHeight="1" x14ac:dyDescent="0.35">
      <c r="B2267" s="315"/>
      <c r="C2267" s="316"/>
      <c r="D2267" s="316"/>
      <c r="E2267" s="317" t="s">
        <v>5</v>
      </c>
      <c r="F2267" s="318" t="s">
        <v>1932</v>
      </c>
      <c r="G2267" s="319"/>
      <c r="H2267" s="319"/>
      <c r="I2267" s="319"/>
      <c r="J2267" s="316"/>
      <c r="K2267" s="320">
        <v>4.5</v>
      </c>
      <c r="L2267" s="316"/>
      <c r="M2267" s="316"/>
      <c r="N2267" s="316"/>
      <c r="O2267" s="316"/>
      <c r="P2267" s="316"/>
      <c r="Q2267" s="316"/>
      <c r="S2267" s="321"/>
      <c r="U2267" s="322"/>
      <c r="V2267" s="316"/>
      <c r="W2267" s="316"/>
      <c r="X2267" s="316"/>
      <c r="Y2267" s="316"/>
      <c r="Z2267" s="316"/>
      <c r="AA2267" s="316"/>
      <c r="AB2267" s="323"/>
      <c r="AU2267" s="324" t="s">
        <v>180</v>
      </c>
      <c r="AV2267" s="324" t="s">
        <v>86</v>
      </c>
      <c r="AW2267" s="116" t="s">
        <v>86</v>
      </c>
      <c r="AX2267" s="116" t="s">
        <v>31</v>
      </c>
      <c r="AY2267" s="116" t="s">
        <v>74</v>
      </c>
      <c r="AZ2267" s="324" t="s">
        <v>172</v>
      </c>
    </row>
    <row r="2268" spans="2:52" s="116" customFormat="1" ht="22.6" customHeight="1" x14ac:dyDescent="0.35">
      <c r="B2268" s="315"/>
      <c r="C2268" s="316"/>
      <c r="D2268" s="316"/>
      <c r="E2268" s="317" t="s">
        <v>5</v>
      </c>
      <c r="F2268" s="318" t="s">
        <v>1933</v>
      </c>
      <c r="G2268" s="319"/>
      <c r="H2268" s="319"/>
      <c r="I2268" s="319"/>
      <c r="J2268" s="316"/>
      <c r="K2268" s="320">
        <v>5.0999999999999996</v>
      </c>
      <c r="L2268" s="316"/>
      <c r="M2268" s="316"/>
      <c r="N2268" s="316"/>
      <c r="O2268" s="316"/>
      <c r="P2268" s="316"/>
      <c r="Q2268" s="316"/>
      <c r="S2268" s="321"/>
      <c r="U2268" s="322"/>
      <c r="V2268" s="316"/>
      <c r="W2268" s="316"/>
      <c r="X2268" s="316"/>
      <c r="Y2268" s="316"/>
      <c r="Z2268" s="316"/>
      <c r="AA2268" s="316"/>
      <c r="AB2268" s="323"/>
      <c r="AU2268" s="324" t="s">
        <v>180</v>
      </c>
      <c r="AV2268" s="324" t="s">
        <v>86</v>
      </c>
      <c r="AW2268" s="116" t="s">
        <v>86</v>
      </c>
      <c r="AX2268" s="116" t="s">
        <v>31</v>
      </c>
      <c r="AY2268" s="116" t="s">
        <v>74</v>
      </c>
      <c r="AZ2268" s="324" t="s">
        <v>172</v>
      </c>
    </row>
    <row r="2269" spans="2:52" s="116" customFormat="1" ht="22.6" customHeight="1" x14ac:dyDescent="0.35">
      <c r="B2269" s="315"/>
      <c r="C2269" s="316"/>
      <c r="D2269" s="316"/>
      <c r="E2269" s="317" t="s">
        <v>5</v>
      </c>
      <c r="F2269" s="318" t="s">
        <v>2092</v>
      </c>
      <c r="G2269" s="319"/>
      <c r="H2269" s="319"/>
      <c r="I2269" s="319"/>
      <c r="J2269" s="316"/>
      <c r="K2269" s="320">
        <v>-2.1</v>
      </c>
      <c r="L2269" s="316"/>
      <c r="M2269" s="316"/>
      <c r="N2269" s="316"/>
      <c r="O2269" s="316"/>
      <c r="P2269" s="316"/>
      <c r="Q2269" s="316"/>
      <c r="S2269" s="321"/>
      <c r="U2269" s="322"/>
      <c r="V2269" s="316"/>
      <c r="W2269" s="316"/>
      <c r="X2269" s="316"/>
      <c r="Y2269" s="316"/>
      <c r="Z2269" s="316"/>
      <c r="AA2269" s="316"/>
      <c r="AB2269" s="323"/>
      <c r="AU2269" s="324" t="s">
        <v>180</v>
      </c>
      <c r="AV2269" s="324" t="s">
        <v>86</v>
      </c>
      <c r="AW2269" s="116" t="s">
        <v>86</v>
      </c>
      <c r="AX2269" s="116" t="s">
        <v>31</v>
      </c>
      <c r="AY2269" s="116" t="s">
        <v>74</v>
      </c>
      <c r="AZ2269" s="324" t="s">
        <v>172</v>
      </c>
    </row>
    <row r="2270" spans="2:52" s="116" customFormat="1" ht="22.6" customHeight="1" x14ac:dyDescent="0.35">
      <c r="B2270" s="315"/>
      <c r="C2270" s="316"/>
      <c r="D2270" s="316"/>
      <c r="E2270" s="317" t="s">
        <v>5</v>
      </c>
      <c r="F2270" s="318" t="s">
        <v>1934</v>
      </c>
      <c r="G2270" s="319"/>
      <c r="H2270" s="319"/>
      <c r="I2270" s="319"/>
      <c r="J2270" s="316"/>
      <c r="K2270" s="320">
        <v>4.5</v>
      </c>
      <c r="L2270" s="316"/>
      <c r="M2270" s="316"/>
      <c r="N2270" s="316"/>
      <c r="O2270" s="316"/>
      <c r="P2270" s="316"/>
      <c r="Q2270" s="316"/>
      <c r="S2270" s="321"/>
      <c r="U2270" s="322"/>
      <c r="V2270" s="316"/>
      <c r="W2270" s="316"/>
      <c r="X2270" s="316"/>
      <c r="Y2270" s="316"/>
      <c r="Z2270" s="316"/>
      <c r="AA2270" s="316"/>
      <c r="AB2270" s="323"/>
      <c r="AU2270" s="324" t="s">
        <v>180</v>
      </c>
      <c r="AV2270" s="324" t="s">
        <v>86</v>
      </c>
      <c r="AW2270" s="116" t="s">
        <v>86</v>
      </c>
      <c r="AX2270" s="116" t="s">
        <v>31</v>
      </c>
      <c r="AY2270" s="116" t="s">
        <v>74</v>
      </c>
      <c r="AZ2270" s="324" t="s">
        <v>172</v>
      </c>
    </row>
    <row r="2271" spans="2:52" s="116" customFormat="1" ht="22.6" customHeight="1" x14ac:dyDescent="0.35">
      <c r="B2271" s="315"/>
      <c r="C2271" s="316"/>
      <c r="D2271" s="316"/>
      <c r="E2271" s="317" t="s">
        <v>5</v>
      </c>
      <c r="F2271" s="318" t="s">
        <v>1935</v>
      </c>
      <c r="G2271" s="319"/>
      <c r="H2271" s="319"/>
      <c r="I2271" s="319"/>
      <c r="J2271" s="316"/>
      <c r="K2271" s="320">
        <v>4.8</v>
      </c>
      <c r="L2271" s="316"/>
      <c r="M2271" s="316"/>
      <c r="N2271" s="316"/>
      <c r="O2271" s="316"/>
      <c r="P2271" s="316"/>
      <c r="Q2271" s="316"/>
      <c r="S2271" s="321"/>
      <c r="U2271" s="322"/>
      <c r="V2271" s="316"/>
      <c r="W2271" s="316"/>
      <c r="X2271" s="316"/>
      <c r="Y2271" s="316"/>
      <c r="Z2271" s="316"/>
      <c r="AA2271" s="316"/>
      <c r="AB2271" s="323"/>
      <c r="AU2271" s="324" t="s">
        <v>180</v>
      </c>
      <c r="AV2271" s="324" t="s">
        <v>86</v>
      </c>
      <c r="AW2271" s="116" t="s">
        <v>86</v>
      </c>
      <c r="AX2271" s="116" t="s">
        <v>31</v>
      </c>
      <c r="AY2271" s="116" t="s">
        <v>74</v>
      </c>
      <c r="AZ2271" s="324" t="s">
        <v>172</v>
      </c>
    </row>
    <row r="2272" spans="2:52" s="116" customFormat="1" ht="22.6" customHeight="1" x14ac:dyDescent="0.35">
      <c r="B2272" s="315"/>
      <c r="C2272" s="316"/>
      <c r="D2272" s="316"/>
      <c r="E2272" s="317" t="s">
        <v>5</v>
      </c>
      <c r="F2272" s="318" t="s">
        <v>2093</v>
      </c>
      <c r="G2272" s="319"/>
      <c r="H2272" s="319"/>
      <c r="I2272" s="319"/>
      <c r="J2272" s="316"/>
      <c r="K2272" s="320">
        <v>-1.9</v>
      </c>
      <c r="L2272" s="316"/>
      <c r="M2272" s="316"/>
      <c r="N2272" s="316"/>
      <c r="O2272" s="316"/>
      <c r="P2272" s="316"/>
      <c r="Q2272" s="316"/>
      <c r="S2272" s="321"/>
      <c r="U2272" s="322"/>
      <c r="V2272" s="316"/>
      <c r="W2272" s="316"/>
      <c r="X2272" s="316"/>
      <c r="Y2272" s="316"/>
      <c r="Z2272" s="316"/>
      <c r="AA2272" s="316"/>
      <c r="AB2272" s="323"/>
      <c r="AU2272" s="324" t="s">
        <v>180</v>
      </c>
      <c r="AV2272" s="324" t="s">
        <v>86</v>
      </c>
      <c r="AW2272" s="116" t="s">
        <v>86</v>
      </c>
      <c r="AX2272" s="116" t="s">
        <v>31</v>
      </c>
      <c r="AY2272" s="116" t="s">
        <v>74</v>
      </c>
      <c r="AZ2272" s="324" t="s">
        <v>172</v>
      </c>
    </row>
    <row r="2273" spans="2:52" s="116" customFormat="1" ht="22.6" customHeight="1" x14ac:dyDescent="0.35">
      <c r="B2273" s="315"/>
      <c r="C2273" s="316"/>
      <c r="D2273" s="316"/>
      <c r="E2273" s="317" t="s">
        <v>5</v>
      </c>
      <c r="F2273" s="318" t="s">
        <v>1936</v>
      </c>
      <c r="G2273" s="319"/>
      <c r="H2273" s="319"/>
      <c r="I2273" s="319"/>
      <c r="J2273" s="316"/>
      <c r="K2273" s="320">
        <v>7.15</v>
      </c>
      <c r="L2273" s="316"/>
      <c r="M2273" s="316"/>
      <c r="N2273" s="316"/>
      <c r="O2273" s="316"/>
      <c r="P2273" s="316"/>
      <c r="Q2273" s="316"/>
      <c r="S2273" s="321"/>
      <c r="U2273" s="322"/>
      <c r="V2273" s="316"/>
      <c r="W2273" s="316"/>
      <c r="X2273" s="316"/>
      <c r="Y2273" s="316"/>
      <c r="Z2273" s="316"/>
      <c r="AA2273" s="316"/>
      <c r="AB2273" s="323"/>
      <c r="AU2273" s="324" t="s">
        <v>180</v>
      </c>
      <c r="AV2273" s="324" t="s">
        <v>86</v>
      </c>
      <c r="AW2273" s="116" t="s">
        <v>86</v>
      </c>
      <c r="AX2273" s="116" t="s">
        <v>31</v>
      </c>
      <c r="AY2273" s="116" t="s">
        <v>74</v>
      </c>
      <c r="AZ2273" s="324" t="s">
        <v>172</v>
      </c>
    </row>
    <row r="2274" spans="2:52" s="116" customFormat="1" ht="22.6" customHeight="1" x14ac:dyDescent="0.35">
      <c r="B2274" s="315"/>
      <c r="C2274" s="316"/>
      <c r="D2274" s="316"/>
      <c r="E2274" s="317" t="s">
        <v>5</v>
      </c>
      <c r="F2274" s="318" t="s">
        <v>2002</v>
      </c>
      <c r="G2274" s="319"/>
      <c r="H2274" s="319"/>
      <c r="I2274" s="319"/>
      <c r="J2274" s="316"/>
      <c r="K2274" s="320">
        <v>-0.8</v>
      </c>
      <c r="L2274" s="316"/>
      <c r="M2274" s="316"/>
      <c r="N2274" s="316"/>
      <c r="O2274" s="316"/>
      <c r="P2274" s="316"/>
      <c r="Q2274" s="316"/>
      <c r="S2274" s="321"/>
      <c r="U2274" s="322"/>
      <c r="V2274" s="316"/>
      <c r="W2274" s="316"/>
      <c r="X2274" s="316"/>
      <c r="Y2274" s="316"/>
      <c r="Z2274" s="316"/>
      <c r="AA2274" s="316"/>
      <c r="AB2274" s="323"/>
      <c r="AU2274" s="324" t="s">
        <v>180</v>
      </c>
      <c r="AV2274" s="324" t="s">
        <v>86</v>
      </c>
      <c r="AW2274" s="116" t="s">
        <v>86</v>
      </c>
      <c r="AX2274" s="116" t="s">
        <v>31</v>
      </c>
      <c r="AY2274" s="116" t="s">
        <v>74</v>
      </c>
      <c r="AZ2274" s="324" t="s">
        <v>172</v>
      </c>
    </row>
    <row r="2275" spans="2:52" s="116" customFormat="1" ht="22.6" customHeight="1" x14ac:dyDescent="0.35">
      <c r="B2275" s="315"/>
      <c r="C2275" s="316"/>
      <c r="D2275" s="316"/>
      <c r="E2275" s="317" t="s">
        <v>5</v>
      </c>
      <c r="F2275" s="318" t="s">
        <v>1937</v>
      </c>
      <c r="G2275" s="319"/>
      <c r="H2275" s="319"/>
      <c r="I2275" s="319"/>
      <c r="J2275" s="316"/>
      <c r="K2275" s="320">
        <v>12.58</v>
      </c>
      <c r="L2275" s="316"/>
      <c r="M2275" s="316"/>
      <c r="N2275" s="316"/>
      <c r="O2275" s="316"/>
      <c r="P2275" s="316"/>
      <c r="Q2275" s="316"/>
      <c r="S2275" s="321"/>
      <c r="U2275" s="322"/>
      <c r="V2275" s="316"/>
      <c r="W2275" s="316"/>
      <c r="X2275" s="316"/>
      <c r="Y2275" s="316"/>
      <c r="Z2275" s="316"/>
      <c r="AA2275" s="316"/>
      <c r="AB2275" s="323"/>
      <c r="AU2275" s="324" t="s">
        <v>180</v>
      </c>
      <c r="AV2275" s="324" t="s">
        <v>86</v>
      </c>
      <c r="AW2275" s="116" t="s">
        <v>86</v>
      </c>
      <c r="AX2275" s="116" t="s">
        <v>31</v>
      </c>
      <c r="AY2275" s="116" t="s">
        <v>74</v>
      </c>
      <c r="AZ2275" s="324" t="s">
        <v>172</v>
      </c>
    </row>
    <row r="2276" spans="2:52" s="116" customFormat="1" ht="22.6" customHeight="1" x14ac:dyDescent="0.35">
      <c r="B2276" s="315"/>
      <c r="C2276" s="316"/>
      <c r="D2276" s="316"/>
      <c r="E2276" s="317" t="s">
        <v>5</v>
      </c>
      <c r="F2276" s="318" t="s">
        <v>2094</v>
      </c>
      <c r="G2276" s="319"/>
      <c r="H2276" s="319"/>
      <c r="I2276" s="319"/>
      <c r="J2276" s="316"/>
      <c r="K2276" s="320">
        <v>-3</v>
      </c>
      <c r="L2276" s="316"/>
      <c r="M2276" s="316"/>
      <c r="N2276" s="316"/>
      <c r="O2276" s="316"/>
      <c r="P2276" s="316"/>
      <c r="Q2276" s="316"/>
      <c r="S2276" s="321"/>
      <c r="U2276" s="322"/>
      <c r="V2276" s="316"/>
      <c r="W2276" s="316"/>
      <c r="X2276" s="316"/>
      <c r="Y2276" s="316"/>
      <c r="Z2276" s="316"/>
      <c r="AA2276" s="316"/>
      <c r="AB2276" s="323"/>
      <c r="AU2276" s="324" t="s">
        <v>180</v>
      </c>
      <c r="AV2276" s="324" t="s">
        <v>86</v>
      </c>
      <c r="AW2276" s="116" t="s">
        <v>86</v>
      </c>
      <c r="AX2276" s="116" t="s">
        <v>31</v>
      </c>
      <c r="AY2276" s="116" t="s">
        <v>74</v>
      </c>
      <c r="AZ2276" s="324" t="s">
        <v>172</v>
      </c>
    </row>
    <row r="2277" spans="2:52" s="116" customFormat="1" ht="22.6" customHeight="1" x14ac:dyDescent="0.35">
      <c r="B2277" s="315"/>
      <c r="C2277" s="316"/>
      <c r="D2277" s="316"/>
      <c r="E2277" s="317" t="s">
        <v>5</v>
      </c>
      <c r="F2277" s="318" t="s">
        <v>1938</v>
      </c>
      <c r="G2277" s="319"/>
      <c r="H2277" s="319"/>
      <c r="I2277" s="319"/>
      <c r="J2277" s="316"/>
      <c r="K2277" s="320">
        <v>4.5</v>
      </c>
      <c r="L2277" s="316"/>
      <c r="M2277" s="316"/>
      <c r="N2277" s="316"/>
      <c r="O2277" s="316"/>
      <c r="P2277" s="316"/>
      <c r="Q2277" s="316"/>
      <c r="S2277" s="321"/>
      <c r="U2277" s="322"/>
      <c r="V2277" s="316"/>
      <c r="W2277" s="316"/>
      <c r="X2277" s="316"/>
      <c r="Y2277" s="316"/>
      <c r="Z2277" s="316"/>
      <c r="AA2277" s="316"/>
      <c r="AB2277" s="323"/>
      <c r="AU2277" s="324" t="s">
        <v>180</v>
      </c>
      <c r="AV2277" s="324" t="s">
        <v>86</v>
      </c>
      <c r="AW2277" s="116" t="s">
        <v>86</v>
      </c>
      <c r="AX2277" s="116" t="s">
        <v>31</v>
      </c>
      <c r="AY2277" s="116" t="s">
        <v>74</v>
      </c>
      <c r="AZ2277" s="324" t="s">
        <v>172</v>
      </c>
    </row>
    <row r="2278" spans="2:52" s="116" customFormat="1" ht="22.6" customHeight="1" x14ac:dyDescent="0.35">
      <c r="B2278" s="315"/>
      <c r="C2278" s="316"/>
      <c r="D2278" s="316"/>
      <c r="E2278" s="317" t="s">
        <v>5</v>
      </c>
      <c r="F2278" s="318" t="s">
        <v>2095</v>
      </c>
      <c r="G2278" s="319"/>
      <c r="H2278" s="319"/>
      <c r="I2278" s="319"/>
      <c r="J2278" s="316"/>
      <c r="K2278" s="320">
        <v>-1.2</v>
      </c>
      <c r="L2278" s="316"/>
      <c r="M2278" s="316"/>
      <c r="N2278" s="316"/>
      <c r="O2278" s="316"/>
      <c r="P2278" s="316"/>
      <c r="Q2278" s="316"/>
      <c r="S2278" s="321"/>
      <c r="U2278" s="322"/>
      <c r="V2278" s="316"/>
      <c r="W2278" s="316"/>
      <c r="X2278" s="316"/>
      <c r="Y2278" s="316"/>
      <c r="Z2278" s="316"/>
      <c r="AA2278" s="316"/>
      <c r="AB2278" s="323"/>
      <c r="AU2278" s="324" t="s">
        <v>180</v>
      </c>
      <c r="AV2278" s="324" t="s">
        <v>86</v>
      </c>
      <c r="AW2278" s="116" t="s">
        <v>86</v>
      </c>
      <c r="AX2278" s="116" t="s">
        <v>31</v>
      </c>
      <c r="AY2278" s="116" t="s">
        <v>74</v>
      </c>
      <c r="AZ2278" s="324" t="s">
        <v>172</v>
      </c>
    </row>
    <row r="2279" spans="2:52" s="116" customFormat="1" ht="22.6" customHeight="1" x14ac:dyDescent="0.35">
      <c r="B2279" s="315"/>
      <c r="C2279" s="316"/>
      <c r="D2279" s="316"/>
      <c r="E2279" s="317" t="s">
        <v>5</v>
      </c>
      <c r="F2279" s="318" t="s">
        <v>1939</v>
      </c>
      <c r="G2279" s="319"/>
      <c r="H2279" s="319"/>
      <c r="I2279" s="319"/>
      <c r="J2279" s="316"/>
      <c r="K2279" s="320">
        <v>4.0999999999999996</v>
      </c>
      <c r="L2279" s="316"/>
      <c r="M2279" s="316"/>
      <c r="N2279" s="316"/>
      <c r="O2279" s="316"/>
      <c r="P2279" s="316"/>
      <c r="Q2279" s="316"/>
      <c r="S2279" s="321"/>
      <c r="U2279" s="322"/>
      <c r="V2279" s="316"/>
      <c r="W2279" s="316"/>
      <c r="X2279" s="316"/>
      <c r="Y2279" s="316"/>
      <c r="Z2279" s="316"/>
      <c r="AA2279" s="316"/>
      <c r="AB2279" s="323"/>
      <c r="AU2279" s="324" t="s">
        <v>180</v>
      </c>
      <c r="AV2279" s="324" t="s">
        <v>86</v>
      </c>
      <c r="AW2279" s="116" t="s">
        <v>86</v>
      </c>
      <c r="AX2279" s="116" t="s">
        <v>31</v>
      </c>
      <c r="AY2279" s="116" t="s">
        <v>74</v>
      </c>
      <c r="AZ2279" s="324" t="s">
        <v>172</v>
      </c>
    </row>
    <row r="2280" spans="2:52" s="116" customFormat="1" ht="22.6" customHeight="1" x14ac:dyDescent="0.35">
      <c r="B2280" s="315"/>
      <c r="C2280" s="316"/>
      <c r="D2280" s="316"/>
      <c r="E2280" s="317" t="s">
        <v>5</v>
      </c>
      <c r="F2280" s="318" t="s">
        <v>2096</v>
      </c>
      <c r="G2280" s="319"/>
      <c r="H2280" s="319"/>
      <c r="I2280" s="319"/>
      <c r="J2280" s="316"/>
      <c r="K2280" s="320">
        <v>-1.1000000000000001</v>
      </c>
      <c r="L2280" s="316"/>
      <c r="M2280" s="316"/>
      <c r="N2280" s="316"/>
      <c r="O2280" s="316"/>
      <c r="P2280" s="316"/>
      <c r="Q2280" s="316"/>
      <c r="S2280" s="321"/>
      <c r="U2280" s="322"/>
      <c r="V2280" s="316"/>
      <c r="W2280" s="316"/>
      <c r="X2280" s="316"/>
      <c r="Y2280" s="316"/>
      <c r="Z2280" s="316"/>
      <c r="AA2280" s="316"/>
      <c r="AB2280" s="323"/>
      <c r="AU2280" s="324" t="s">
        <v>180</v>
      </c>
      <c r="AV2280" s="324" t="s">
        <v>86</v>
      </c>
      <c r="AW2280" s="116" t="s">
        <v>86</v>
      </c>
      <c r="AX2280" s="116" t="s">
        <v>31</v>
      </c>
      <c r="AY2280" s="116" t="s">
        <v>74</v>
      </c>
      <c r="AZ2280" s="324" t="s">
        <v>172</v>
      </c>
    </row>
    <row r="2281" spans="2:52" s="119" customFormat="1" ht="22.6" customHeight="1" x14ac:dyDescent="0.35">
      <c r="B2281" s="344"/>
      <c r="C2281" s="345"/>
      <c r="D2281" s="345"/>
      <c r="E2281" s="346" t="s">
        <v>5</v>
      </c>
      <c r="F2281" s="347" t="s">
        <v>250</v>
      </c>
      <c r="G2281" s="348"/>
      <c r="H2281" s="348"/>
      <c r="I2281" s="348"/>
      <c r="J2281" s="345"/>
      <c r="K2281" s="349">
        <v>215.21600000000001</v>
      </c>
      <c r="L2281" s="345"/>
      <c r="M2281" s="345"/>
      <c r="N2281" s="345"/>
      <c r="O2281" s="345"/>
      <c r="P2281" s="345"/>
      <c r="Q2281" s="345"/>
      <c r="S2281" s="350"/>
      <c r="U2281" s="351"/>
      <c r="V2281" s="345"/>
      <c r="W2281" s="345"/>
      <c r="X2281" s="345"/>
      <c r="Y2281" s="345"/>
      <c r="Z2281" s="345"/>
      <c r="AA2281" s="345"/>
      <c r="AB2281" s="352"/>
      <c r="AU2281" s="353" t="s">
        <v>180</v>
      </c>
      <c r="AV2281" s="353" t="s">
        <v>86</v>
      </c>
      <c r="AW2281" s="119" t="s">
        <v>190</v>
      </c>
      <c r="AX2281" s="119" t="s">
        <v>31</v>
      </c>
      <c r="AY2281" s="119" t="s">
        <v>74</v>
      </c>
      <c r="AZ2281" s="353" t="s">
        <v>172</v>
      </c>
    </row>
    <row r="2282" spans="2:52" s="115" customFormat="1" ht="22.6" customHeight="1" x14ac:dyDescent="0.35">
      <c r="B2282" s="303"/>
      <c r="C2282" s="304"/>
      <c r="D2282" s="304"/>
      <c r="E2282" s="305" t="s">
        <v>5</v>
      </c>
      <c r="F2282" s="313" t="s">
        <v>307</v>
      </c>
      <c r="G2282" s="314"/>
      <c r="H2282" s="314"/>
      <c r="I2282" s="314"/>
      <c r="J2282" s="304"/>
      <c r="K2282" s="308" t="s">
        <v>5</v>
      </c>
      <c r="L2282" s="304"/>
      <c r="M2282" s="304"/>
      <c r="N2282" s="304"/>
      <c r="O2282" s="304"/>
      <c r="P2282" s="304"/>
      <c r="Q2282" s="304"/>
      <c r="S2282" s="309"/>
      <c r="U2282" s="310"/>
      <c r="V2282" s="304"/>
      <c r="W2282" s="304"/>
      <c r="X2282" s="304"/>
      <c r="Y2282" s="304"/>
      <c r="Z2282" s="304"/>
      <c r="AA2282" s="304"/>
      <c r="AB2282" s="311"/>
      <c r="AU2282" s="312" t="s">
        <v>180</v>
      </c>
      <c r="AV2282" s="312" t="s">
        <v>86</v>
      </c>
      <c r="AW2282" s="115" t="s">
        <v>81</v>
      </c>
      <c r="AX2282" s="115" t="s">
        <v>31</v>
      </c>
      <c r="AY2282" s="115" t="s">
        <v>74</v>
      </c>
      <c r="AZ2282" s="312" t="s">
        <v>172</v>
      </c>
    </row>
    <row r="2283" spans="2:52" s="116" customFormat="1" ht="22.6" customHeight="1" x14ac:dyDescent="0.35">
      <c r="B2283" s="315"/>
      <c r="C2283" s="316"/>
      <c r="D2283" s="316"/>
      <c r="E2283" s="317" t="s">
        <v>5</v>
      </c>
      <c r="F2283" s="318" t="s">
        <v>1940</v>
      </c>
      <c r="G2283" s="319"/>
      <c r="H2283" s="319"/>
      <c r="I2283" s="319"/>
      <c r="J2283" s="316"/>
      <c r="K2283" s="320">
        <v>9.56</v>
      </c>
      <c r="L2283" s="316"/>
      <c r="M2283" s="316"/>
      <c r="N2283" s="316"/>
      <c r="O2283" s="316"/>
      <c r="P2283" s="316"/>
      <c r="Q2283" s="316"/>
      <c r="S2283" s="321"/>
      <c r="U2283" s="322"/>
      <c r="V2283" s="316"/>
      <c r="W2283" s="316"/>
      <c r="X2283" s="316"/>
      <c r="Y2283" s="316"/>
      <c r="Z2283" s="316"/>
      <c r="AA2283" s="316"/>
      <c r="AB2283" s="323"/>
      <c r="AU2283" s="324" t="s">
        <v>180</v>
      </c>
      <c r="AV2283" s="324" t="s">
        <v>86</v>
      </c>
      <c r="AW2283" s="116" t="s">
        <v>86</v>
      </c>
      <c r="AX2283" s="116" t="s">
        <v>31</v>
      </c>
      <c r="AY2283" s="116" t="s">
        <v>74</v>
      </c>
      <c r="AZ2283" s="324" t="s">
        <v>172</v>
      </c>
    </row>
    <row r="2284" spans="2:52" s="116" customFormat="1" ht="22.6" customHeight="1" x14ac:dyDescent="0.35">
      <c r="B2284" s="315"/>
      <c r="C2284" s="316"/>
      <c r="D2284" s="316"/>
      <c r="E2284" s="317" t="s">
        <v>5</v>
      </c>
      <c r="F2284" s="318" t="s">
        <v>2097</v>
      </c>
      <c r="G2284" s="319"/>
      <c r="H2284" s="319"/>
      <c r="I2284" s="319"/>
      <c r="J2284" s="316"/>
      <c r="K2284" s="320">
        <v>-1.8</v>
      </c>
      <c r="L2284" s="316"/>
      <c r="M2284" s="316"/>
      <c r="N2284" s="316"/>
      <c r="O2284" s="316"/>
      <c r="P2284" s="316"/>
      <c r="Q2284" s="316"/>
      <c r="S2284" s="321"/>
      <c r="U2284" s="322"/>
      <c r="V2284" s="316"/>
      <c r="W2284" s="316"/>
      <c r="X2284" s="316"/>
      <c r="Y2284" s="316"/>
      <c r="Z2284" s="316"/>
      <c r="AA2284" s="316"/>
      <c r="AB2284" s="323"/>
      <c r="AU2284" s="324" t="s">
        <v>180</v>
      </c>
      <c r="AV2284" s="324" t="s">
        <v>86</v>
      </c>
      <c r="AW2284" s="116" t="s">
        <v>86</v>
      </c>
      <c r="AX2284" s="116" t="s">
        <v>31</v>
      </c>
      <c r="AY2284" s="116" t="s">
        <v>74</v>
      </c>
      <c r="AZ2284" s="324" t="s">
        <v>172</v>
      </c>
    </row>
    <row r="2285" spans="2:52" s="116" customFormat="1" ht="22.6" customHeight="1" x14ac:dyDescent="0.35">
      <c r="B2285" s="315"/>
      <c r="C2285" s="316"/>
      <c r="D2285" s="316"/>
      <c r="E2285" s="317" t="s">
        <v>5</v>
      </c>
      <c r="F2285" s="318" t="s">
        <v>1941</v>
      </c>
      <c r="G2285" s="319"/>
      <c r="H2285" s="319"/>
      <c r="I2285" s="319"/>
      <c r="J2285" s="316"/>
      <c r="K2285" s="320">
        <v>11.62</v>
      </c>
      <c r="L2285" s="316"/>
      <c r="M2285" s="316"/>
      <c r="N2285" s="316"/>
      <c r="O2285" s="316"/>
      <c r="P2285" s="316"/>
      <c r="Q2285" s="316"/>
      <c r="S2285" s="321"/>
      <c r="U2285" s="322"/>
      <c r="V2285" s="316"/>
      <c r="W2285" s="316"/>
      <c r="X2285" s="316"/>
      <c r="Y2285" s="316"/>
      <c r="Z2285" s="316"/>
      <c r="AA2285" s="316"/>
      <c r="AB2285" s="323"/>
      <c r="AU2285" s="324" t="s">
        <v>180</v>
      </c>
      <c r="AV2285" s="324" t="s">
        <v>86</v>
      </c>
      <c r="AW2285" s="116" t="s">
        <v>86</v>
      </c>
      <c r="AX2285" s="116" t="s">
        <v>31</v>
      </c>
      <c r="AY2285" s="116" t="s">
        <v>74</v>
      </c>
      <c r="AZ2285" s="324" t="s">
        <v>172</v>
      </c>
    </row>
    <row r="2286" spans="2:52" s="116" customFormat="1" ht="22.6" customHeight="1" x14ac:dyDescent="0.35">
      <c r="B2286" s="315"/>
      <c r="C2286" s="316"/>
      <c r="D2286" s="316"/>
      <c r="E2286" s="317" t="s">
        <v>5</v>
      </c>
      <c r="F2286" s="318" t="s">
        <v>2098</v>
      </c>
      <c r="G2286" s="319"/>
      <c r="H2286" s="319"/>
      <c r="I2286" s="319"/>
      <c r="J2286" s="316"/>
      <c r="K2286" s="320">
        <v>-2.1</v>
      </c>
      <c r="L2286" s="316"/>
      <c r="M2286" s="316"/>
      <c r="N2286" s="316"/>
      <c r="O2286" s="316"/>
      <c r="P2286" s="316"/>
      <c r="Q2286" s="316"/>
      <c r="S2286" s="321"/>
      <c r="U2286" s="322"/>
      <c r="V2286" s="316"/>
      <c r="W2286" s="316"/>
      <c r="X2286" s="316"/>
      <c r="Y2286" s="316"/>
      <c r="Z2286" s="316"/>
      <c r="AA2286" s="316"/>
      <c r="AB2286" s="323"/>
      <c r="AU2286" s="324" t="s">
        <v>180</v>
      </c>
      <c r="AV2286" s="324" t="s">
        <v>86</v>
      </c>
      <c r="AW2286" s="116" t="s">
        <v>86</v>
      </c>
      <c r="AX2286" s="116" t="s">
        <v>31</v>
      </c>
      <c r="AY2286" s="116" t="s">
        <v>74</v>
      </c>
      <c r="AZ2286" s="324" t="s">
        <v>172</v>
      </c>
    </row>
    <row r="2287" spans="2:52" s="116" customFormat="1" ht="22.6" customHeight="1" x14ac:dyDescent="0.35">
      <c r="B2287" s="315"/>
      <c r="C2287" s="316"/>
      <c r="D2287" s="316"/>
      <c r="E2287" s="317" t="s">
        <v>5</v>
      </c>
      <c r="F2287" s="318" t="s">
        <v>2099</v>
      </c>
      <c r="G2287" s="319"/>
      <c r="H2287" s="319"/>
      <c r="I2287" s="319"/>
      <c r="J2287" s="316"/>
      <c r="K2287" s="320">
        <v>4.8</v>
      </c>
      <c r="L2287" s="316"/>
      <c r="M2287" s="316"/>
      <c r="N2287" s="316"/>
      <c r="O2287" s="316"/>
      <c r="P2287" s="316"/>
      <c r="Q2287" s="316"/>
      <c r="S2287" s="321"/>
      <c r="U2287" s="322"/>
      <c r="V2287" s="316"/>
      <c r="W2287" s="316"/>
      <c r="X2287" s="316"/>
      <c r="Y2287" s="316"/>
      <c r="Z2287" s="316"/>
      <c r="AA2287" s="316"/>
      <c r="AB2287" s="323"/>
      <c r="AU2287" s="324" t="s">
        <v>180</v>
      </c>
      <c r="AV2287" s="324" t="s">
        <v>86</v>
      </c>
      <c r="AW2287" s="116" t="s">
        <v>86</v>
      </c>
      <c r="AX2287" s="116" t="s">
        <v>31</v>
      </c>
      <c r="AY2287" s="116" t="s">
        <v>74</v>
      </c>
      <c r="AZ2287" s="324" t="s">
        <v>172</v>
      </c>
    </row>
    <row r="2288" spans="2:52" s="116" customFormat="1" ht="22.6" customHeight="1" x14ac:dyDescent="0.35">
      <c r="B2288" s="315"/>
      <c r="C2288" s="316"/>
      <c r="D2288" s="316"/>
      <c r="E2288" s="317" t="s">
        <v>5</v>
      </c>
      <c r="F2288" s="318" t="s">
        <v>2100</v>
      </c>
      <c r="G2288" s="319"/>
      <c r="H2288" s="319"/>
      <c r="I2288" s="319"/>
      <c r="J2288" s="316"/>
      <c r="K2288" s="320">
        <v>10</v>
      </c>
      <c r="L2288" s="316"/>
      <c r="M2288" s="316"/>
      <c r="N2288" s="316"/>
      <c r="O2288" s="316"/>
      <c r="P2288" s="316"/>
      <c r="Q2288" s="316"/>
      <c r="S2288" s="321"/>
      <c r="U2288" s="322"/>
      <c r="V2288" s="316"/>
      <c r="W2288" s="316"/>
      <c r="X2288" s="316"/>
      <c r="Y2288" s="316"/>
      <c r="Z2288" s="316"/>
      <c r="AA2288" s="316"/>
      <c r="AB2288" s="323"/>
      <c r="AU2288" s="324" t="s">
        <v>180</v>
      </c>
      <c r="AV2288" s="324" t="s">
        <v>86</v>
      </c>
      <c r="AW2288" s="116" t="s">
        <v>86</v>
      </c>
      <c r="AX2288" s="116" t="s">
        <v>31</v>
      </c>
      <c r="AY2288" s="116" t="s">
        <v>74</v>
      </c>
      <c r="AZ2288" s="324" t="s">
        <v>172</v>
      </c>
    </row>
    <row r="2289" spans="2:66" s="119" customFormat="1" ht="22.6" customHeight="1" x14ac:dyDescent="0.35">
      <c r="B2289" s="344"/>
      <c r="C2289" s="345"/>
      <c r="D2289" s="345"/>
      <c r="E2289" s="346" t="s">
        <v>5</v>
      </c>
      <c r="F2289" s="347" t="s">
        <v>250</v>
      </c>
      <c r="G2289" s="348"/>
      <c r="H2289" s="348"/>
      <c r="I2289" s="348"/>
      <c r="J2289" s="345"/>
      <c r="K2289" s="349">
        <v>32.08</v>
      </c>
      <c r="L2289" s="345"/>
      <c r="M2289" s="345"/>
      <c r="N2289" s="345"/>
      <c r="O2289" s="345"/>
      <c r="P2289" s="345"/>
      <c r="Q2289" s="345"/>
      <c r="S2289" s="350"/>
      <c r="U2289" s="351"/>
      <c r="V2289" s="345"/>
      <c r="W2289" s="345"/>
      <c r="X2289" s="345"/>
      <c r="Y2289" s="345"/>
      <c r="Z2289" s="345"/>
      <c r="AA2289" s="345"/>
      <c r="AB2289" s="352"/>
      <c r="AU2289" s="353" t="s">
        <v>180</v>
      </c>
      <c r="AV2289" s="353" t="s">
        <v>86</v>
      </c>
      <c r="AW2289" s="119" t="s">
        <v>190</v>
      </c>
      <c r="AX2289" s="119" t="s">
        <v>31</v>
      </c>
      <c r="AY2289" s="119" t="s">
        <v>74</v>
      </c>
      <c r="AZ2289" s="353" t="s">
        <v>172</v>
      </c>
    </row>
    <row r="2290" spans="2:66" s="117" customFormat="1" ht="22.6" customHeight="1" x14ac:dyDescent="0.35">
      <c r="B2290" s="325"/>
      <c r="C2290" s="326"/>
      <c r="D2290" s="326"/>
      <c r="E2290" s="327" t="s">
        <v>5</v>
      </c>
      <c r="F2290" s="328" t="s">
        <v>189</v>
      </c>
      <c r="G2290" s="329"/>
      <c r="H2290" s="329"/>
      <c r="I2290" s="329"/>
      <c r="J2290" s="326"/>
      <c r="K2290" s="330">
        <v>247.29599999999999</v>
      </c>
      <c r="L2290" s="326"/>
      <c r="M2290" s="326"/>
      <c r="N2290" s="326"/>
      <c r="O2290" s="326"/>
      <c r="P2290" s="326"/>
      <c r="Q2290" s="326"/>
      <c r="S2290" s="331"/>
      <c r="U2290" s="332"/>
      <c r="V2290" s="326"/>
      <c r="W2290" s="326"/>
      <c r="X2290" s="326"/>
      <c r="Y2290" s="326"/>
      <c r="Z2290" s="326"/>
      <c r="AA2290" s="326"/>
      <c r="AB2290" s="333"/>
      <c r="AU2290" s="334" t="s">
        <v>180</v>
      </c>
      <c r="AV2290" s="334" t="s">
        <v>86</v>
      </c>
      <c r="AW2290" s="117" t="s">
        <v>177</v>
      </c>
      <c r="AX2290" s="117" t="s">
        <v>31</v>
      </c>
      <c r="AY2290" s="117" t="s">
        <v>81</v>
      </c>
      <c r="AZ2290" s="334" t="s">
        <v>172</v>
      </c>
    </row>
    <row r="2291" spans="2:66" s="112" customFormat="1" ht="22.6" customHeight="1" x14ac:dyDescent="0.35">
      <c r="B2291" s="187"/>
      <c r="C2291" s="288" t="s">
        <v>2101</v>
      </c>
      <c r="D2291" s="288" t="s">
        <v>173</v>
      </c>
      <c r="E2291" s="289" t="s">
        <v>2102</v>
      </c>
      <c r="F2291" s="290" t="s">
        <v>2103</v>
      </c>
      <c r="G2291" s="290"/>
      <c r="H2291" s="290"/>
      <c r="I2291" s="290"/>
      <c r="J2291" s="291" t="s">
        <v>176</v>
      </c>
      <c r="K2291" s="292">
        <v>535.06200000000001</v>
      </c>
      <c r="L2291" s="293"/>
      <c r="M2291" s="293"/>
      <c r="N2291" s="294">
        <f>ROUND(L2291*K2291,2)</f>
        <v>0</v>
      </c>
      <c r="O2291" s="294"/>
      <c r="P2291" s="294"/>
      <c r="Q2291" s="294"/>
      <c r="R2291" s="114" t="s">
        <v>2286</v>
      </c>
      <c r="S2291" s="192"/>
      <c r="U2291" s="295" t="s">
        <v>5</v>
      </c>
      <c r="V2291" s="300" t="s">
        <v>39</v>
      </c>
      <c r="W2291" s="301">
        <v>4.3999999999999997E-2</v>
      </c>
      <c r="X2291" s="301">
        <f>W2291*K2291</f>
        <v>23.542728</v>
      </c>
      <c r="Y2291" s="301">
        <v>2.9999999999999997E-4</v>
      </c>
      <c r="Z2291" s="301">
        <f>Y2291*K2291</f>
        <v>0.16051859999999998</v>
      </c>
      <c r="AA2291" s="301">
        <v>0</v>
      </c>
      <c r="AB2291" s="302">
        <f>AA2291*K2291</f>
        <v>0</v>
      </c>
      <c r="AS2291" s="172" t="s">
        <v>273</v>
      </c>
      <c r="AU2291" s="172" t="s">
        <v>173</v>
      </c>
      <c r="AV2291" s="172" t="s">
        <v>86</v>
      </c>
      <c r="AZ2291" s="172" t="s">
        <v>172</v>
      </c>
      <c r="BF2291" s="299">
        <f>IF(V2291="základní",N2291,0)</f>
        <v>0</v>
      </c>
      <c r="BG2291" s="299">
        <f>IF(V2291="snížená",N2291,0)</f>
        <v>0</v>
      </c>
      <c r="BH2291" s="299">
        <f>IF(V2291="zákl. přenesená",N2291,0)</f>
        <v>0</v>
      </c>
      <c r="BI2291" s="299">
        <f>IF(V2291="sníž. přenesená",N2291,0)</f>
        <v>0</v>
      </c>
      <c r="BJ2291" s="299">
        <f>IF(V2291="nulová",N2291,0)</f>
        <v>0</v>
      </c>
      <c r="BK2291" s="172" t="s">
        <v>81</v>
      </c>
      <c r="BL2291" s="299">
        <f>ROUND(L2291*K2291,2)</f>
        <v>0</v>
      </c>
      <c r="BM2291" s="172" t="s">
        <v>273</v>
      </c>
      <c r="BN2291" s="172" t="s">
        <v>2104</v>
      </c>
    </row>
    <row r="2292" spans="2:66" s="112" customFormat="1" ht="31.6" customHeight="1" x14ac:dyDescent="0.35">
      <c r="B2292" s="187"/>
      <c r="C2292" s="288" t="s">
        <v>2105</v>
      </c>
      <c r="D2292" s="288" t="s">
        <v>173</v>
      </c>
      <c r="E2292" s="289" t="s">
        <v>2106</v>
      </c>
      <c r="F2292" s="290" t="s">
        <v>2107</v>
      </c>
      <c r="G2292" s="290"/>
      <c r="H2292" s="290"/>
      <c r="I2292" s="290"/>
      <c r="J2292" s="291" t="s">
        <v>176</v>
      </c>
      <c r="K2292" s="292">
        <v>51.475000000000001</v>
      </c>
      <c r="L2292" s="293"/>
      <c r="M2292" s="293"/>
      <c r="N2292" s="294">
        <f>ROUND(L2292*K2292,2)</f>
        <v>0</v>
      </c>
      <c r="O2292" s="294"/>
      <c r="P2292" s="294"/>
      <c r="Q2292" s="294"/>
      <c r="R2292" s="114" t="s">
        <v>2286</v>
      </c>
      <c r="S2292" s="192"/>
      <c r="U2292" s="295" t="s">
        <v>5</v>
      </c>
      <c r="V2292" s="300" t="s">
        <v>39</v>
      </c>
      <c r="W2292" s="301">
        <v>1.0680000000000001</v>
      </c>
      <c r="X2292" s="301">
        <f>W2292*K2292</f>
        <v>54.975300000000004</v>
      </c>
      <c r="Y2292" s="301">
        <v>2.9499999999999999E-3</v>
      </c>
      <c r="Z2292" s="301">
        <f>Y2292*K2292</f>
        <v>0.15185124999999999</v>
      </c>
      <c r="AA2292" s="301">
        <v>0</v>
      </c>
      <c r="AB2292" s="302">
        <f>AA2292*K2292</f>
        <v>0</v>
      </c>
      <c r="AS2292" s="172" t="s">
        <v>273</v>
      </c>
      <c r="AU2292" s="172" t="s">
        <v>173</v>
      </c>
      <c r="AV2292" s="172" t="s">
        <v>86</v>
      </c>
      <c r="AZ2292" s="172" t="s">
        <v>172</v>
      </c>
      <c r="BF2292" s="299">
        <f>IF(V2292="základní",N2292,0)</f>
        <v>0</v>
      </c>
      <c r="BG2292" s="299">
        <f>IF(V2292="snížená",N2292,0)</f>
        <v>0</v>
      </c>
      <c r="BH2292" s="299">
        <f>IF(V2292="zákl. přenesená",N2292,0)</f>
        <v>0</v>
      </c>
      <c r="BI2292" s="299">
        <f>IF(V2292="sníž. přenesená",N2292,0)</f>
        <v>0</v>
      </c>
      <c r="BJ2292" s="299">
        <f>IF(V2292="nulová",N2292,0)</f>
        <v>0</v>
      </c>
      <c r="BK2292" s="172" t="s">
        <v>81</v>
      </c>
      <c r="BL2292" s="299">
        <f>ROUND(L2292*K2292,2)</f>
        <v>0</v>
      </c>
      <c r="BM2292" s="172" t="s">
        <v>273</v>
      </c>
      <c r="BN2292" s="172" t="s">
        <v>2108</v>
      </c>
    </row>
    <row r="2293" spans="2:66" s="115" customFormat="1" ht="22.6" customHeight="1" x14ac:dyDescent="0.35">
      <c r="B2293" s="303"/>
      <c r="C2293" s="304"/>
      <c r="D2293" s="304"/>
      <c r="E2293" s="305" t="s">
        <v>5</v>
      </c>
      <c r="F2293" s="306" t="s">
        <v>769</v>
      </c>
      <c r="G2293" s="307"/>
      <c r="H2293" s="307"/>
      <c r="I2293" s="307"/>
      <c r="J2293" s="304"/>
      <c r="K2293" s="308" t="s">
        <v>5</v>
      </c>
      <c r="L2293" s="304"/>
      <c r="M2293" s="304"/>
      <c r="N2293" s="304"/>
      <c r="O2293" s="304"/>
      <c r="P2293" s="304"/>
      <c r="Q2293" s="304"/>
      <c r="S2293" s="309"/>
      <c r="U2293" s="310"/>
      <c r="V2293" s="304"/>
      <c r="W2293" s="304"/>
      <c r="X2293" s="304"/>
      <c r="Y2293" s="304"/>
      <c r="Z2293" s="304"/>
      <c r="AA2293" s="304"/>
      <c r="AB2293" s="311"/>
      <c r="AU2293" s="312" t="s">
        <v>180</v>
      </c>
      <c r="AV2293" s="312" t="s">
        <v>86</v>
      </c>
      <c r="AW2293" s="115" t="s">
        <v>81</v>
      </c>
      <c r="AX2293" s="115" t="s">
        <v>31</v>
      </c>
      <c r="AY2293" s="115" t="s">
        <v>74</v>
      </c>
      <c r="AZ2293" s="312" t="s">
        <v>172</v>
      </c>
    </row>
    <row r="2294" spans="2:66" s="116" customFormat="1" ht="22.6" customHeight="1" x14ac:dyDescent="0.35">
      <c r="B2294" s="315"/>
      <c r="C2294" s="316"/>
      <c r="D2294" s="316"/>
      <c r="E2294" s="317" t="s">
        <v>5</v>
      </c>
      <c r="F2294" s="318" t="s">
        <v>770</v>
      </c>
      <c r="G2294" s="319"/>
      <c r="H2294" s="319"/>
      <c r="I2294" s="319"/>
      <c r="J2294" s="316"/>
      <c r="K2294" s="320">
        <v>16.03</v>
      </c>
      <c r="L2294" s="316"/>
      <c r="M2294" s="316"/>
      <c r="N2294" s="316"/>
      <c r="O2294" s="316"/>
      <c r="P2294" s="316"/>
      <c r="Q2294" s="316"/>
      <c r="S2294" s="321"/>
      <c r="U2294" s="322"/>
      <c r="V2294" s="316"/>
      <c r="W2294" s="316"/>
      <c r="X2294" s="316"/>
      <c r="Y2294" s="316"/>
      <c r="Z2294" s="316"/>
      <c r="AA2294" s="316"/>
      <c r="AB2294" s="323"/>
      <c r="AU2294" s="324" t="s">
        <v>180</v>
      </c>
      <c r="AV2294" s="324" t="s">
        <v>86</v>
      </c>
      <c r="AW2294" s="116" t="s">
        <v>86</v>
      </c>
      <c r="AX2294" s="116" t="s">
        <v>31</v>
      </c>
      <c r="AY2294" s="116" t="s">
        <v>74</v>
      </c>
      <c r="AZ2294" s="324" t="s">
        <v>172</v>
      </c>
    </row>
    <row r="2295" spans="2:66" s="116" customFormat="1" ht="22.6" customHeight="1" x14ac:dyDescent="0.35">
      <c r="B2295" s="315"/>
      <c r="C2295" s="316"/>
      <c r="D2295" s="316"/>
      <c r="E2295" s="317" t="s">
        <v>5</v>
      </c>
      <c r="F2295" s="318" t="s">
        <v>771</v>
      </c>
      <c r="G2295" s="319"/>
      <c r="H2295" s="319"/>
      <c r="I2295" s="319"/>
      <c r="J2295" s="316"/>
      <c r="K2295" s="320">
        <v>-0.46</v>
      </c>
      <c r="L2295" s="316"/>
      <c r="M2295" s="316"/>
      <c r="N2295" s="316"/>
      <c r="O2295" s="316"/>
      <c r="P2295" s="316"/>
      <c r="Q2295" s="316"/>
      <c r="S2295" s="321"/>
      <c r="U2295" s="322"/>
      <c r="V2295" s="316"/>
      <c r="W2295" s="316"/>
      <c r="X2295" s="316"/>
      <c r="Y2295" s="316"/>
      <c r="Z2295" s="316"/>
      <c r="AA2295" s="316"/>
      <c r="AB2295" s="323"/>
      <c r="AU2295" s="324" t="s">
        <v>180</v>
      </c>
      <c r="AV2295" s="324" t="s">
        <v>86</v>
      </c>
      <c r="AW2295" s="116" t="s">
        <v>86</v>
      </c>
      <c r="AX2295" s="116" t="s">
        <v>31</v>
      </c>
      <c r="AY2295" s="116" t="s">
        <v>74</v>
      </c>
      <c r="AZ2295" s="324" t="s">
        <v>172</v>
      </c>
    </row>
    <row r="2296" spans="2:66" s="116" customFormat="1" ht="22.6" customHeight="1" x14ac:dyDescent="0.35">
      <c r="B2296" s="315"/>
      <c r="C2296" s="316"/>
      <c r="D2296" s="316"/>
      <c r="E2296" s="317" t="s">
        <v>5</v>
      </c>
      <c r="F2296" s="318" t="s">
        <v>772</v>
      </c>
      <c r="G2296" s="319"/>
      <c r="H2296" s="319"/>
      <c r="I2296" s="319"/>
      <c r="J2296" s="316"/>
      <c r="K2296" s="320">
        <v>0.25</v>
      </c>
      <c r="L2296" s="316"/>
      <c r="M2296" s="316"/>
      <c r="N2296" s="316"/>
      <c r="O2296" s="316"/>
      <c r="P2296" s="316"/>
      <c r="Q2296" s="316"/>
      <c r="S2296" s="321"/>
      <c r="U2296" s="322"/>
      <c r="V2296" s="316"/>
      <c r="W2296" s="316"/>
      <c r="X2296" s="316"/>
      <c r="Y2296" s="316"/>
      <c r="Z2296" s="316"/>
      <c r="AA2296" s="316"/>
      <c r="AB2296" s="323"/>
      <c r="AU2296" s="324" t="s">
        <v>180</v>
      </c>
      <c r="AV2296" s="324" t="s">
        <v>86</v>
      </c>
      <c r="AW2296" s="116" t="s">
        <v>86</v>
      </c>
      <c r="AX2296" s="116" t="s">
        <v>31</v>
      </c>
      <c r="AY2296" s="116" t="s">
        <v>74</v>
      </c>
      <c r="AZ2296" s="324" t="s">
        <v>172</v>
      </c>
    </row>
    <row r="2297" spans="2:66" s="116" customFormat="1" ht="22.6" customHeight="1" x14ac:dyDescent="0.35">
      <c r="B2297" s="315"/>
      <c r="C2297" s="316"/>
      <c r="D2297" s="316"/>
      <c r="E2297" s="317" t="s">
        <v>5</v>
      </c>
      <c r="F2297" s="318" t="s">
        <v>773</v>
      </c>
      <c r="G2297" s="319"/>
      <c r="H2297" s="319"/>
      <c r="I2297" s="319"/>
      <c r="J2297" s="316"/>
      <c r="K2297" s="320">
        <v>10.135</v>
      </c>
      <c r="L2297" s="316"/>
      <c r="M2297" s="316"/>
      <c r="N2297" s="316"/>
      <c r="O2297" s="316"/>
      <c r="P2297" s="316"/>
      <c r="Q2297" s="316"/>
      <c r="S2297" s="321"/>
      <c r="U2297" s="322"/>
      <c r="V2297" s="316"/>
      <c r="W2297" s="316"/>
      <c r="X2297" s="316"/>
      <c r="Y2297" s="316"/>
      <c r="Z2297" s="316"/>
      <c r="AA2297" s="316"/>
      <c r="AB2297" s="323"/>
      <c r="AU2297" s="324" t="s">
        <v>180</v>
      </c>
      <c r="AV2297" s="324" t="s">
        <v>86</v>
      </c>
      <c r="AW2297" s="116" t="s">
        <v>86</v>
      </c>
      <c r="AX2297" s="116" t="s">
        <v>31</v>
      </c>
      <c r="AY2297" s="116" t="s">
        <v>74</v>
      </c>
      <c r="AZ2297" s="324" t="s">
        <v>172</v>
      </c>
    </row>
    <row r="2298" spans="2:66" s="116" customFormat="1" ht="22.6" customHeight="1" x14ac:dyDescent="0.35">
      <c r="B2298" s="315"/>
      <c r="C2298" s="316"/>
      <c r="D2298" s="316"/>
      <c r="E2298" s="317" t="s">
        <v>5</v>
      </c>
      <c r="F2298" s="318" t="s">
        <v>774</v>
      </c>
      <c r="G2298" s="319"/>
      <c r="H2298" s="319"/>
      <c r="I2298" s="319"/>
      <c r="J2298" s="316"/>
      <c r="K2298" s="320">
        <v>25.52</v>
      </c>
      <c r="L2298" s="316"/>
      <c r="M2298" s="316"/>
      <c r="N2298" s="316"/>
      <c r="O2298" s="316"/>
      <c r="P2298" s="316"/>
      <c r="Q2298" s="316"/>
      <c r="S2298" s="321"/>
      <c r="U2298" s="322"/>
      <c r="V2298" s="316"/>
      <c r="W2298" s="316"/>
      <c r="X2298" s="316"/>
      <c r="Y2298" s="316"/>
      <c r="Z2298" s="316"/>
      <c r="AA2298" s="316"/>
      <c r="AB2298" s="323"/>
      <c r="AU2298" s="324" t="s">
        <v>180</v>
      </c>
      <c r="AV2298" s="324" t="s">
        <v>86</v>
      </c>
      <c r="AW2298" s="116" t="s">
        <v>86</v>
      </c>
      <c r="AX2298" s="116" t="s">
        <v>31</v>
      </c>
      <c r="AY2298" s="116" t="s">
        <v>74</v>
      </c>
      <c r="AZ2298" s="324" t="s">
        <v>172</v>
      </c>
    </row>
    <row r="2299" spans="2:66" s="117" customFormat="1" ht="22.6" customHeight="1" x14ac:dyDescent="0.35">
      <c r="B2299" s="325"/>
      <c r="C2299" s="326"/>
      <c r="D2299" s="326"/>
      <c r="E2299" s="327" t="s">
        <v>5</v>
      </c>
      <c r="F2299" s="328" t="s">
        <v>189</v>
      </c>
      <c r="G2299" s="329"/>
      <c r="H2299" s="329"/>
      <c r="I2299" s="329"/>
      <c r="J2299" s="326"/>
      <c r="K2299" s="330">
        <v>51.475000000000001</v>
      </c>
      <c r="L2299" s="326"/>
      <c r="M2299" s="326"/>
      <c r="N2299" s="326"/>
      <c r="O2299" s="326"/>
      <c r="P2299" s="326"/>
      <c r="Q2299" s="326"/>
      <c r="S2299" s="331"/>
      <c r="U2299" s="332"/>
      <c r="V2299" s="326"/>
      <c r="W2299" s="326"/>
      <c r="X2299" s="326"/>
      <c r="Y2299" s="326"/>
      <c r="Z2299" s="326"/>
      <c r="AA2299" s="326"/>
      <c r="AB2299" s="333"/>
      <c r="AU2299" s="334" t="s">
        <v>180</v>
      </c>
      <c r="AV2299" s="334" t="s">
        <v>86</v>
      </c>
      <c r="AW2299" s="117" t="s">
        <v>177</v>
      </c>
      <c r="AX2299" s="117" t="s">
        <v>31</v>
      </c>
      <c r="AY2299" s="117" t="s">
        <v>81</v>
      </c>
      <c r="AZ2299" s="334" t="s">
        <v>172</v>
      </c>
    </row>
    <row r="2300" spans="2:66" s="112" customFormat="1" ht="31.6" customHeight="1" x14ac:dyDescent="0.35">
      <c r="B2300" s="187"/>
      <c r="C2300" s="337" t="s">
        <v>2109</v>
      </c>
      <c r="D2300" s="337" t="s">
        <v>238</v>
      </c>
      <c r="E2300" s="338" t="s">
        <v>2110</v>
      </c>
      <c r="F2300" s="339" t="s">
        <v>2111</v>
      </c>
      <c r="G2300" s="339"/>
      <c r="H2300" s="339"/>
      <c r="I2300" s="339"/>
      <c r="J2300" s="340" t="s">
        <v>176</v>
      </c>
      <c r="K2300" s="341">
        <v>56.622999999999998</v>
      </c>
      <c r="L2300" s="342"/>
      <c r="M2300" s="342"/>
      <c r="N2300" s="343">
        <f>ROUND(L2300*K2300,2)</f>
        <v>0</v>
      </c>
      <c r="O2300" s="294"/>
      <c r="P2300" s="294"/>
      <c r="Q2300" s="294"/>
      <c r="R2300" s="118" t="s">
        <v>5</v>
      </c>
      <c r="S2300" s="192"/>
      <c r="U2300" s="295" t="s">
        <v>5</v>
      </c>
      <c r="V2300" s="300" t="s">
        <v>39</v>
      </c>
      <c r="W2300" s="301">
        <v>0</v>
      </c>
      <c r="X2300" s="301">
        <f>W2300*K2300</f>
        <v>0</v>
      </c>
      <c r="Y2300" s="301">
        <v>1.9199999999999998E-2</v>
      </c>
      <c r="Z2300" s="301">
        <f>Y2300*K2300</f>
        <v>1.0871616</v>
      </c>
      <c r="AA2300" s="301">
        <v>0</v>
      </c>
      <c r="AB2300" s="302">
        <f>AA2300*K2300</f>
        <v>0</v>
      </c>
      <c r="AS2300" s="172" t="s">
        <v>375</v>
      </c>
      <c r="AU2300" s="172" t="s">
        <v>238</v>
      </c>
      <c r="AV2300" s="172" t="s">
        <v>86</v>
      </c>
      <c r="AZ2300" s="172" t="s">
        <v>172</v>
      </c>
      <c r="BF2300" s="299">
        <f>IF(V2300="základní",N2300,0)</f>
        <v>0</v>
      </c>
      <c r="BG2300" s="299">
        <f>IF(V2300="snížená",N2300,0)</f>
        <v>0</v>
      </c>
      <c r="BH2300" s="299">
        <f>IF(V2300="zákl. přenesená",N2300,0)</f>
        <v>0</v>
      </c>
      <c r="BI2300" s="299">
        <f>IF(V2300="sníž. přenesená",N2300,0)</f>
        <v>0</v>
      </c>
      <c r="BJ2300" s="299">
        <f>IF(V2300="nulová",N2300,0)</f>
        <v>0</v>
      </c>
      <c r="BK2300" s="172" t="s">
        <v>81</v>
      </c>
      <c r="BL2300" s="299">
        <f>ROUND(L2300*K2300,2)</f>
        <v>0</v>
      </c>
      <c r="BM2300" s="172" t="s">
        <v>273</v>
      </c>
      <c r="BN2300" s="172" t="s">
        <v>2112</v>
      </c>
    </row>
    <row r="2301" spans="2:66" s="116" customFormat="1" ht="22.6" customHeight="1" x14ac:dyDescent="0.35">
      <c r="B2301" s="315"/>
      <c r="C2301" s="316"/>
      <c r="D2301" s="316"/>
      <c r="E2301" s="317" t="s">
        <v>5</v>
      </c>
      <c r="F2301" s="335" t="s">
        <v>2113</v>
      </c>
      <c r="G2301" s="336"/>
      <c r="H2301" s="336"/>
      <c r="I2301" s="336"/>
      <c r="J2301" s="316"/>
      <c r="K2301" s="320">
        <v>56.622999999999998</v>
      </c>
      <c r="L2301" s="316"/>
      <c r="M2301" s="316"/>
      <c r="N2301" s="316"/>
      <c r="O2301" s="316"/>
      <c r="P2301" s="316"/>
      <c r="Q2301" s="316"/>
      <c r="S2301" s="321"/>
      <c r="U2301" s="322"/>
      <c r="V2301" s="316"/>
      <c r="W2301" s="316"/>
      <c r="X2301" s="316"/>
      <c r="Y2301" s="316"/>
      <c r="Z2301" s="316"/>
      <c r="AA2301" s="316"/>
      <c r="AB2301" s="323"/>
      <c r="AU2301" s="324" t="s">
        <v>180</v>
      </c>
      <c r="AV2301" s="324" t="s">
        <v>86</v>
      </c>
      <c r="AW2301" s="116" t="s">
        <v>86</v>
      </c>
      <c r="AX2301" s="116" t="s">
        <v>31</v>
      </c>
      <c r="AY2301" s="116" t="s">
        <v>81</v>
      </c>
      <c r="AZ2301" s="324" t="s">
        <v>172</v>
      </c>
    </row>
    <row r="2302" spans="2:66" s="112" customFormat="1" ht="31.6" customHeight="1" x14ac:dyDescent="0.35">
      <c r="B2302" s="187"/>
      <c r="C2302" s="288" t="s">
        <v>2114</v>
      </c>
      <c r="D2302" s="288" t="s">
        <v>173</v>
      </c>
      <c r="E2302" s="289" t="s">
        <v>2115</v>
      </c>
      <c r="F2302" s="290" t="s">
        <v>2116</v>
      </c>
      <c r="G2302" s="290"/>
      <c r="H2302" s="290"/>
      <c r="I2302" s="290"/>
      <c r="J2302" s="291" t="s">
        <v>176</v>
      </c>
      <c r="K2302" s="292">
        <v>51.475000000000001</v>
      </c>
      <c r="L2302" s="293"/>
      <c r="M2302" s="293"/>
      <c r="N2302" s="294">
        <f>ROUND(L2302*K2302,2)</f>
        <v>0</v>
      </c>
      <c r="O2302" s="294"/>
      <c r="P2302" s="294"/>
      <c r="Q2302" s="294"/>
      <c r="R2302" s="114" t="s">
        <v>2286</v>
      </c>
      <c r="S2302" s="192"/>
      <c r="U2302" s="295" t="s">
        <v>5</v>
      </c>
      <c r="V2302" s="300" t="s">
        <v>39</v>
      </c>
      <c r="W2302" s="301">
        <v>0.1</v>
      </c>
      <c r="X2302" s="301">
        <f>W2302*K2302</f>
        <v>5.1475000000000009</v>
      </c>
      <c r="Y2302" s="301">
        <v>0</v>
      </c>
      <c r="Z2302" s="301">
        <f>Y2302*K2302</f>
        <v>0</v>
      </c>
      <c r="AA2302" s="301">
        <v>0</v>
      </c>
      <c r="AB2302" s="302">
        <f>AA2302*K2302</f>
        <v>0</v>
      </c>
      <c r="AS2302" s="172" t="s">
        <v>273</v>
      </c>
      <c r="AU2302" s="172" t="s">
        <v>173</v>
      </c>
      <c r="AV2302" s="172" t="s">
        <v>86</v>
      </c>
      <c r="AZ2302" s="172" t="s">
        <v>172</v>
      </c>
      <c r="BF2302" s="299">
        <f>IF(V2302="základní",N2302,0)</f>
        <v>0</v>
      </c>
      <c r="BG2302" s="299">
        <f>IF(V2302="snížená",N2302,0)</f>
        <v>0</v>
      </c>
      <c r="BH2302" s="299">
        <f>IF(V2302="zákl. přenesená",N2302,0)</f>
        <v>0</v>
      </c>
      <c r="BI2302" s="299">
        <f>IF(V2302="sníž. přenesená",N2302,0)</f>
        <v>0</v>
      </c>
      <c r="BJ2302" s="299">
        <f>IF(V2302="nulová",N2302,0)</f>
        <v>0</v>
      </c>
      <c r="BK2302" s="172" t="s">
        <v>81</v>
      </c>
      <c r="BL2302" s="299">
        <f>ROUND(L2302*K2302,2)</f>
        <v>0</v>
      </c>
      <c r="BM2302" s="172" t="s">
        <v>273</v>
      </c>
      <c r="BN2302" s="172" t="s">
        <v>2117</v>
      </c>
    </row>
    <row r="2303" spans="2:66" s="112" customFormat="1" ht="31.6" customHeight="1" x14ac:dyDescent="0.35">
      <c r="B2303" s="187"/>
      <c r="C2303" s="288" t="s">
        <v>2118</v>
      </c>
      <c r="D2303" s="288" t="s">
        <v>173</v>
      </c>
      <c r="E2303" s="289" t="s">
        <v>2119</v>
      </c>
      <c r="F2303" s="290" t="s">
        <v>2120</v>
      </c>
      <c r="G2303" s="290"/>
      <c r="H2303" s="290"/>
      <c r="I2303" s="290"/>
      <c r="J2303" s="291" t="s">
        <v>227</v>
      </c>
      <c r="K2303" s="292">
        <v>10.066000000000001</v>
      </c>
      <c r="L2303" s="293"/>
      <c r="M2303" s="293"/>
      <c r="N2303" s="294">
        <f>ROUND(L2303*K2303,2)</f>
        <v>0</v>
      </c>
      <c r="O2303" s="294"/>
      <c r="P2303" s="294"/>
      <c r="Q2303" s="294"/>
      <c r="R2303" s="114" t="s">
        <v>2286</v>
      </c>
      <c r="S2303" s="192"/>
      <c r="U2303" s="295" t="s">
        <v>5</v>
      </c>
      <c r="V2303" s="300" t="s">
        <v>39</v>
      </c>
      <c r="W2303" s="301">
        <v>1.5980000000000001</v>
      </c>
      <c r="X2303" s="301">
        <f>W2303*K2303</f>
        <v>16.085468000000002</v>
      </c>
      <c r="Y2303" s="301">
        <v>0</v>
      </c>
      <c r="Z2303" s="301">
        <f>Y2303*K2303</f>
        <v>0</v>
      </c>
      <c r="AA2303" s="301">
        <v>0</v>
      </c>
      <c r="AB2303" s="302">
        <f>AA2303*K2303</f>
        <v>0</v>
      </c>
      <c r="AS2303" s="172" t="s">
        <v>273</v>
      </c>
      <c r="AU2303" s="172" t="s">
        <v>173</v>
      </c>
      <c r="AV2303" s="172" t="s">
        <v>86</v>
      </c>
      <c r="AZ2303" s="172" t="s">
        <v>172</v>
      </c>
      <c r="BF2303" s="299">
        <f>IF(V2303="základní",N2303,0)</f>
        <v>0</v>
      </c>
      <c r="BG2303" s="299">
        <f>IF(V2303="snížená",N2303,0)</f>
        <v>0</v>
      </c>
      <c r="BH2303" s="299">
        <f>IF(V2303="zákl. přenesená",N2303,0)</f>
        <v>0</v>
      </c>
      <c r="BI2303" s="299">
        <f>IF(V2303="sníž. přenesená",N2303,0)</f>
        <v>0</v>
      </c>
      <c r="BJ2303" s="299">
        <f>IF(V2303="nulová",N2303,0)</f>
        <v>0</v>
      </c>
      <c r="BK2303" s="172" t="s">
        <v>81</v>
      </c>
      <c r="BL2303" s="299">
        <f>ROUND(L2303*K2303,2)</f>
        <v>0</v>
      </c>
      <c r="BM2303" s="172" t="s">
        <v>273</v>
      </c>
      <c r="BN2303" s="172" t="s">
        <v>2121</v>
      </c>
    </row>
    <row r="2304" spans="2:66" s="113" customFormat="1" ht="29.8" customHeight="1" x14ac:dyDescent="0.35">
      <c r="B2304" s="274"/>
      <c r="C2304" s="275"/>
      <c r="D2304" s="285" t="s">
        <v>154</v>
      </c>
      <c r="E2304" s="285"/>
      <c r="F2304" s="285"/>
      <c r="G2304" s="285"/>
      <c r="H2304" s="285"/>
      <c r="I2304" s="285"/>
      <c r="J2304" s="285"/>
      <c r="K2304" s="285"/>
      <c r="L2304" s="285"/>
      <c r="M2304" s="285"/>
      <c r="N2304" s="358">
        <f>BL2304</f>
        <v>0</v>
      </c>
      <c r="O2304" s="359"/>
      <c r="P2304" s="359"/>
      <c r="Q2304" s="359"/>
      <c r="S2304" s="278"/>
      <c r="U2304" s="279"/>
      <c r="V2304" s="275"/>
      <c r="W2304" s="275"/>
      <c r="X2304" s="280">
        <f>SUM(X2305:X2386)</f>
        <v>148.63468399999999</v>
      </c>
      <c r="Y2304" s="275"/>
      <c r="Z2304" s="280">
        <f>SUM(Z2305:Z2386)</f>
        <v>0.36457563999999998</v>
      </c>
      <c r="AA2304" s="275"/>
      <c r="AB2304" s="281">
        <f>SUM(AB2305:AB2386)</f>
        <v>0</v>
      </c>
      <c r="AS2304" s="282" t="s">
        <v>86</v>
      </c>
      <c r="AU2304" s="283" t="s">
        <v>73</v>
      </c>
      <c r="AV2304" s="283" t="s">
        <v>81</v>
      </c>
      <c r="AZ2304" s="282" t="s">
        <v>172</v>
      </c>
      <c r="BL2304" s="284">
        <f>SUM(BL2305:BL2386)</f>
        <v>0</v>
      </c>
    </row>
    <row r="2305" spans="2:66" s="112" customFormat="1" ht="44.2" customHeight="1" x14ac:dyDescent="0.35">
      <c r="B2305" s="187"/>
      <c r="C2305" s="288" t="s">
        <v>2122</v>
      </c>
      <c r="D2305" s="288" t="s">
        <v>173</v>
      </c>
      <c r="E2305" s="289" t="s">
        <v>2123</v>
      </c>
      <c r="F2305" s="290" t="s">
        <v>2124</v>
      </c>
      <c r="G2305" s="290"/>
      <c r="H2305" s="290"/>
      <c r="I2305" s="290"/>
      <c r="J2305" s="291" t="s">
        <v>176</v>
      </c>
      <c r="K2305" s="292">
        <v>2804.4279999999999</v>
      </c>
      <c r="L2305" s="293"/>
      <c r="M2305" s="293"/>
      <c r="N2305" s="294">
        <f>ROUND(L2305*K2305,2)</f>
        <v>0</v>
      </c>
      <c r="O2305" s="294"/>
      <c r="P2305" s="294"/>
      <c r="Q2305" s="294"/>
      <c r="R2305" s="114" t="s">
        <v>2286</v>
      </c>
      <c r="S2305" s="192"/>
      <c r="U2305" s="295" t="s">
        <v>5</v>
      </c>
      <c r="V2305" s="300" t="s">
        <v>39</v>
      </c>
      <c r="W2305" s="301">
        <v>5.2999999999999999E-2</v>
      </c>
      <c r="X2305" s="301">
        <f>W2305*K2305</f>
        <v>148.63468399999999</v>
      </c>
      <c r="Y2305" s="301">
        <v>1.2999999999999999E-4</v>
      </c>
      <c r="Z2305" s="301">
        <f>Y2305*K2305</f>
        <v>0.36457563999999998</v>
      </c>
      <c r="AA2305" s="301">
        <v>0</v>
      </c>
      <c r="AB2305" s="302">
        <f>AA2305*K2305</f>
        <v>0</v>
      </c>
      <c r="AS2305" s="172" t="s">
        <v>273</v>
      </c>
      <c r="AU2305" s="172" t="s">
        <v>173</v>
      </c>
      <c r="AV2305" s="172" t="s">
        <v>86</v>
      </c>
      <c r="AZ2305" s="172" t="s">
        <v>172</v>
      </c>
      <c r="BF2305" s="299">
        <f>IF(V2305="základní",N2305,0)</f>
        <v>0</v>
      </c>
      <c r="BG2305" s="299">
        <f>IF(V2305="snížená",N2305,0)</f>
        <v>0</v>
      </c>
      <c r="BH2305" s="299">
        <f>IF(V2305="zákl. přenesená",N2305,0)</f>
        <v>0</v>
      </c>
      <c r="BI2305" s="299">
        <f>IF(V2305="sníž. přenesená",N2305,0)</f>
        <v>0</v>
      </c>
      <c r="BJ2305" s="299">
        <f>IF(V2305="nulová",N2305,0)</f>
        <v>0</v>
      </c>
      <c r="BK2305" s="172" t="s">
        <v>81</v>
      </c>
      <c r="BL2305" s="299">
        <f>ROUND(L2305*K2305,2)</f>
        <v>0</v>
      </c>
      <c r="BM2305" s="172" t="s">
        <v>273</v>
      </c>
      <c r="BN2305" s="172" t="s">
        <v>2125</v>
      </c>
    </row>
    <row r="2306" spans="2:66" s="115" customFormat="1" ht="22.6" customHeight="1" x14ac:dyDescent="0.35">
      <c r="B2306" s="303"/>
      <c r="C2306" s="304"/>
      <c r="D2306" s="304"/>
      <c r="E2306" s="305" t="s">
        <v>5</v>
      </c>
      <c r="F2306" s="306" t="s">
        <v>2126</v>
      </c>
      <c r="G2306" s="307"/>
      <c r="H2306" s="307"/>
      <c r="I2306" s="307"/>
      <c r="J2306" s="304"/>
      <c r="K2306" s="308" t="s">
        <v>5</v>
      </c>
      <c r="L2306" s="304"/>
      <c r="M2306" s="304"/>
      <c r="N2306" s="304"/>
      <c r="O2306" s="304"/>
      <c r="P2306" s="304"/>
      <c r="Q2306" s="304"/>
      <c r="S2306" s="309"/>
      <c r="U2306" s="310"/>
      <c r="V2306" s="304"/>
      <c r="W2306" s="304"/>
      <c r="X2306" s="304"/>
      <c r="Y2306" s="304"/>
      <c r="Z2306" s="304"/>
      <c r="AA2306" s="304"/>
      <c r="AB2306" s="311"/>
      <c r="AU2306" s="312" t="s">
        <v>180</v>
      </c>
      <c r="AV2306" s="312" t="s">
        <v>86</v>
      </c>
      <c r="AW2306" s="115" t="s">
        <v>81</v>
      </c>
      <c r="AX2306" s="115" t="s">
        <v>31</v>
      </c>
      <c r="AY2306" s="115" t="s">
        <v>74</v>
      </c>
      <c r="AZ2306" s="312" t="s">
        <v>172</v>
      </c>
    </row>
    <row r="2307" spans="2:66" s="115" customFormat="1" ht="22.6" customHeight="1" x14ac:dyDescent="0.35">
      <c r="B2307" s="303"/>
      <c r="C2307" s="304"/>
      <c r="D2307" s="304"/>
      <c r="E2307" s="305" t="s">
        <v>5</v>
      </c>
      <c r="F2307" s="313" t="s">
        <v>235</v>
      </c>
      <c r="G2307" s="314"/>
      <c r="H2307" s="314"/>
      <c r="I2307" s="314"/>
      <c r="J2307" s="304"/>
      <c r="K2307" s="308" t="s">
        <v>5</v>
      </c>
      <c r="L2307" s="304"/>
      <c r="M2307" s="304"/>
      <c r="N2307" s="304"/>
      <c r="O2307" s="304"/>
      <c r="P2307" s="304"/>
      <c r="Q2307" s="304"/>
      <c r="S2307" s="309"/>
      <c r="U2307" s="310"/>
      <c r="V2307" s="304"/>
      <c r="W2307" s="304"/>
      <c r="X2307" s="304"/>
      <c r="Y2307" s="304"/>
      <c r="Z2307" s="304"/>
      <c r="AA2307" s="304"/>
      <c r="AB2307" s="311"/>
      <c r="AU2307" s="312" t="s">
        <v>180</v>
      </c>
      <c r="AV2307" s="312" t="s">
        <v>86</v>
      </c>
      <c r="AW2307" s="115" t="s">
        <v>81</v>
      </c>
      <c r="AX2307" s="115" t="s">
        <v>31</v>
      </c>
      <c r="AY2307" s="115" t="s">
        <v>74</v>
      </c>
      <c r="AZ2307" s="312" t="s">
        <v>172</v>
      </c>
    </row>
    <row r="2308" spans="2:66" s="116" customFormat="1" ht="22.6" customHeight="1" x14ac:dyDescent="0.35">
      <c r="B2308" s="315"/>
      <c r="C2308" s="316"/>
      <c r="D2308" s="316"/>
      <c r="E2308" s="317" t="s">
        <v>5</v>
      </c>
      <c r="F2308" s="318" t="s">
        <v>2127</v>
      </c>
      <c r="G2308" s="319"/>
      <c r="H2308" s="319"/>
      <c r="I2308" s="319"/>
      <c r="J2308" s="316"/>
      <c r="K2308" s="320">
        <v>249.1</v>
      </c>
      <c r="L2308" s="316"/>
      <c r="M2308" s="316"/>
      <c r="N2308" s="316"/>
      <c r="O2308" s="316"/>
      <c r="P2308" s="316"/>
      <c r="Q2308" s="316"/>
      <c r="S2308" s="321"/>
      <c r="U2308" s="322"/>
      <c r="V2308" s="316"/>
      <c r="W2308" s="316"/>
      <c r="X2308" s="316"/>
      <c r="Y2308" s="316"/>
      <c r="Z2308" s="316"/>
      <c r="AA2308" s="316"/>
      <c r="AB2308" s="323"/>
      <c r="AU2308" s="324" t="s">
        <v>180</v>
      </c>
      <c r="AV2308" s="324" t="s">
        <v>86</v>
      </c>
      <c r="AW2308" s="116" t="s">
        <v>86</v>
      </c>
      <c r="AX2308" s="116" t="s">
        <v>31</v>
      </c>
      <c r="AY2308" s="116" t="s">
        <v>74</v>
      </c>
      <c r="AZ2308" s="324" t="s">
        <v>172</v>
      </c>
    </row>
    <row r="2309" spans="2:66" s="116" customFormat="1" ht="22.6" customHeight="1" x14ac:dyDescent="0.35">
      <c r="B2309" s="315"/>
      <c r="C2309" s="316"/>
      <c r="D2309" s="316"/>
      <c r="E2309" s="317" t="s">
        <v>5</v>
      </c>
      <c r="F2309" s="318" t="s">
        <v>432</v>
      </c>
      <c r="G2309" s="319"/>
      <c r="H2309" s="319"/>
      <c r="I2309" s="319"/>
      <c r="J2309" s="316"/>
      <c r="K2309" s="320">
        <v>213.6</v>
      </c>
      <c r="L2309" s="316"/>
      <c r="M2309" s="316"/>
      <c r="N2309" s="316"/>
      <c r="O2309" s="316"/>
      <c r="P2309" s="316"/>
      <c r="Q2309" s="316"/>
      <c r="S2309" s="321"/>
      <c r="U2309" s="322"/>
      <c r="V2309" s="316"/>
      <c r="W2309" s="316"/>
      <c r="X2309" s="316"/>
      <c r="Y2309" s="316"/>
      <c r="Z2309" s="316"/>
      <c r="AA2309" s="316"/>
      <c r="AB2309" s="323"/>
      <c r="AU2309" s="324" t="s">
        <v>180</v>
      </c>
      <c r="AV2309" s="324" t="s">
        <v>86</v>
      </c>
      <c r="AW2309" s="116" t="s">
        <v>86</v>
      </c>
      <c r="AX2309" s="116" t="s">
        <v>31</v>
      </c>
      <c r="AY2309" s="116" t="s">
        <v>74</v>
      </c>
      <c r="AZ2309" s="324" t="s">
        <v>172</v>
      </c>
    </row>
    <row r="2310" spans="2:66" s="116" customFormat="1" ht="22.6" customHeight="1" x14ac:dyDescent="0.35">
      <c r="B2310" s="315"/>
      <c r="C2310" s="316"/>
      <c r="D2310" s="316"/>
      <c r="E2310" s="317" t="s">
        <v>5</v>
      </c>
      <c r="F2310" s="318" t="s">
        <v>433</v>
      </c>
      <c r="G2310" s="319"/>
      <c r="H2310" s="319"/>
      <c r="I2310" s="319"/>
      <c r="J2310" s="316"/>
      <c r="K2310" s="320">
        <v>118.7</v>
      </c>
      <c r="L2310" s="316"/>
      <c r="M2310" s="316"/>
      <c r="N2310" s="316"/>
      <c r="O2310" s="316"/>
      <c r="P2310" s="316"/>
      <c r="Q2310" s="316"/>
      <c r="S2310" s="321"/>
      <c r="U2310" s="322"/>
      <c r="V2310" s="316"/>
      <c r="W2310" s="316"/>
      <c r="X2310" s="316"/>
      <c r="Y2310" s="316"/>
      <c r="Z2310" s="316"/>
      <c r="AA2310" s="316"/>
      <c r="AB2310" s="323"/>
      <c r="AU2310" s="324" t="s">
        <v>180</v>
      </c>
      <c r="AV2310" s="324" t="s">
        <v>86</v>
      </c>
      <c r="AW2310" s="116" t="s">
        <v>86</v>
      </c>
      <c r="AX2310" s="116" t="s">
        <v>31</v>
      </c>
      <c r="AY2310" s="116" t="s">
        <v>74</v>
      </c>
      <c r="AZ2310" s="324" t="s">
        <v>172</v>
      </c>
    </row>
    <row r="2311" spans="2:66" s="116" customFormat="1" ht="22.6" customHeight="1" x14ac:dyDescent="0.35">
      <c r="B2311" s="315"/>
      <c r="C2311" s="316"/>
      <c r="D2311" s="316"/>
      <c r="E2311" s="317" t="s">
        <v>5</v>
      </c>
      <c r="F2311" s="318" t="s">
        <v>434</v>
      </c>
      <c r="G2311" s="319"/>
      <c r="H2311" s="319"/>
      <c r="I2311" s="319"/>
      <c r="J2311" s="316"/>
      <c r="K2311" s="320">
        <v>102.4</v>
      </c>
      <c r="L2311" s="316"/>
      <c r="M2311" s="316"/>
      <c r="N2311" s="316"/>
      <c r="O2311" s="316"/>
      <c r="P2311" s="316"/>
      <c r="Q2311" s="316"/>
      <c r="S2311" s="321"/>
      <c r="U2311" s="322"/>
      <c r="V2311" s="316"/>
      <c r="W2311" s="316"/>
      <c r="X2311" s="316"/>
      <c r="Y2311" s="316"/>
      <c r="Z2311" s="316"/>
      <c r="AA2311" s="316"/>
      <c r="AB2311" s="323"/>
      <c r="AU2311" s="324" t="s">
        <v>180</v>
      </c>
      <c r="AV2311" s="324" t="s">
        <v>86</v>
      </c>
      <c r="AW2311" s="116" t="s">
        <v>86</v>
      </c>
      <c r="AX2311" s="116" t="s">
        <v>31</v>
      </c>
      <c r="AY2311" s="116" t="s">
        <v>74</v>
      </c>
      <c r="AZ2311" s="324" t="s">
        <v>172</v>
      </c>
    </row>
    <row r="2312" spans="2:66" s="116" customFormat="1" ht="22.6" customHeight="1" x14ac:dyDescent="0.35">
      <c r="B2312" s="315"/>
      <c r="C2312" s="316"/>
      <c r="D2312" s="316"/>
      <c r="E2312" s="317" t="s">
        <v>5</v>
      </c>
      <c r="F2312" s="318" t="s">
        <v>435</v>
      </c>
      <c r="G2312" s="319"/>
      <c r="H2312" s="319"/>
      <c r="I2312" s="319"/>
      <c r="J2312" s="316"/>
      <c r="K2312" s="320">
        <v>54.5</v>
      </c>
      <c r="L2312" s="316"/>
      <c r="M2312" s="316"/>
      <c r="N2312" s="316"/>
      <c r="O2312" s="316"/>
      <c r="P2312" s="316"/>
      <c r="Q2312" s="316"/>
      <c r="S2312" s="321"/>
      <c r="U2312" s="322"/>
      <c r="V2312" s="316"/>
      <c r="W2312" s="316"/>
      <c r="X2312" s="316"/>
      <c r="Y2312" s="316"/>
      <c r="Z2312" s="316"/>
      <c r="AA2312" s="316"/>
      <c r="AB2312" s="323"/>
      <c r="AU2312" s="324" t="s">
        <v>180</v>
      </c>
      <c r="AV2312" s="324" t="s">
        <v>86</v>
      </c>
      <c r="AW2312" s="116" t="s">
        <v>86</v>
      </c>
      <c r="AX2312" s="116" t="s">
        <v>31</v>
      </c>
      <c r="AY2312" s="116" t="s">
        <v>74</v>
      </c>
      <c r="AZ2312" s="324" t="s">
        <v>172</v>
      </c>
    </row>
    <row r="2313" spans="2:66" s="116" customFormat="1" ht="22.6" customHeight="1" x14ac:dyDescent="0.35">
      <c r="B2313" s="315"/>
      <c r="C2313" s="316"/>
      <c r="D2313" s="316"/>
      <c r="E2313" s="317" t="s">
        <v>5</v>
      </c>
      <c r="F2313" s="318" t="s">
        <v>2128</v>
      </c>
      <c r="G2313" s="319"/>
      <c r="H2313" s="319"/>
      <c r="I2313" s="319"/>
      <c r="J2313" s="316"/>
      <c r="K2313" s="320">
        <v>52.8</v>
      </c>
      <c r="L2313" s="316"/>
      <c r="M2313" s="316"/>
      <c r="N2313" s="316"/>
      <c r="O2313" s="316"/>
      <c r="P2313" s="316"/>
      <c r="Q2313" s="316"/>
      <c r="S2313" s="321"/>
      <c r="U2313" s="322"/>
      <c r="V2313" s="316"/>
      <c r="W2313" s="316"/>
      <c r="X2313" s="316"/>
      <c r="Y2313" s="316"/>
      <c r="Z2313" s="316"/>
      <c r="AA2313" s="316"/>
      <c r="AB2313" s="323"/>
      <c r="AU2313" s="324" t="s">
        <v>180</v>
      </c>
      <c r="AV2313" s="324" t="s">
        <v>86</v>
      </c>
      <c r="AW2313" s="116" t="s">
        <v>86</v>
      </c>
      <c r="AX2313" s="116" t="s">
        <v>31</v>
      </c>
      <c r="AY2313" s="116" t="s">
        <v>74</v>
      </c>
      <c r="AZ2313" s="324" t="s">
        <v>172</v>
      </c>
    </row>
    <row r="2314" spans="2:66" s="116" customFormat="1" ht="22.6" customHeight="1" x14ac:dyDescent="0.35">
      <c r="B2314" s="315"/>
      <c r="C2314" s="316"/>
      <c r="D2314" s="316"/>
      <c r="E2314" s="317" t="s">
        <v>5</v>
      </c>
      <c r="F2314" s="318" t="s">
        <v>2129</v>
      </c>
      <c r="G2314" s="319"/>
      <c r="H2314" s="319"/>
      <c r="I2314" s="319"/>
      <c r="J2314" s="316"/>
      <c r="K2314" s="320">
        <v>14.3</v>
      </c>
      <c r="L2314" s="316"/>
      <c r="M2314" s="316"/>
      <c r="N2314" s="316"/>
      <c r="O2314" s="316"/>
      <c r="P2314" s="316"/>
      <c r="Q2314" s="316"/>
      <c r="S2314" s="321"/>
      <c r="U2314" s="322"/>
      <c r="V2314" s="316"/>
      <c r="W2314" s="316"/>
      <c r="X2314" s="316"/>
      <c r="Y2314" s="316"/>
      <c r="Z2314" s="316"/>
      <c r="AA2314" s="316"/>
      <c r="AB2314" s="323"/>
      <c r="AU2314" s="324" t="s">
        <v>180</v>
      </c>
      <c r="AV2314" s="324" t="s">
        <v>86</v>
      </c>
      <c r="AW2314" s="116" t="s">
        <v>86</v>
      </c>
      <c r="AX2314" s="116" t="s">
        <v>31</v>
      </c>
      <c r="AY2314" s="116" t="s">
        <v>74</v>
      </c>
      <c r="AZ2314" s="324" t="s">
        <v>172</v>
      </c>
    </row>
    <row r="2315" spans="2:66" s="115" customFormat="1" ht="22.6" customHeight="1" x14ac:dyDescent="0.35">
      <c r="B2315" s="303"/>
      <c r="C2315" s="304"/>
      <c r="D2315" s="304"/>
      <c r="E2315" s="305" t="s">
        <v>5</v>
      </c>
      <c r="F2315" s="313" t="s">
        <v>307</v>
      </c>
      <c r="G2315" s="314"/>
      <c r="H2315" s="314"/>
      <c r="I2315" s="314"/>
      <c r="J2315" s="304"/>
      <c r="K2315" s="308" t="s">
        <v>5</v>
      </c>
      <c r="L2315" s="304"/>
      <c r="M2315" s="304"/>
      <c r="N2315" s="304"/>
      <c r="O2315" s="304"/>
      <c r="P2315" s="304"/>
      <c r="Q2315" s="304"/>
      <c r="S2315" s="309"/>
      <c r="U2315" s="310"/>
      <c r="V2315" s="304"/>
      <c r="W2315" s="304"/>
      <c r="X2315" s="304"/>
      <c r="Y2315" s="304"/>
      <c r="Z2315" s="304"/>
      <c r="AA2315" s="304"/>
      <c r="AB2315" s="311"/>
      <c r="AU2315" s="312" t="s">
        <v>180</v>
      </c>
      <c r="AV2315" s="312" t="s">
        <v>86</v>
      </c>
      <c r="AW2315" s="115" t="s">
        <v>81</v>
      </c>
      <c r="AX2315" s="115" t="s">
        <v>31</v>
      </c>
      <c r="AY2315" s="115" t="s">
        <v>74</v>
      </c>
      <c r="AZ2315" s="312" t="s">
        <v>172</v>
      </c>
    </row>
    <row r="2316" spans="2:66" s="116" customFormat="1" ht="22.6" customHeight="1" x14ac:dyDescent="0.35">
      <c r="B2316" s="315"/>
      <c r="C2316" s="316"/>
      <c r="D2316" s="316"/>
      <c r="E2316" s="317" t="s">
        <v>5</v>
      </c>
      <c r="F2316" s="318" t="s">
        <v>2130</v>
      </c>
      <c r="G2316" s="319"/>
      <c r="H2316" s="319"/>
      <c r="I2316" s="319"/>
      <c r="J2316" s="316"/>
      <c r="K2316" s="320">
        <v>118.9</v>
      </c>
      <c r="L2316" s="316"/>
      <c r="M2316" s="316"/>
      <c r="N2316" s="316"/>
      <c r="O2316" s="316"/>
      <c r="P2316" s="316"/>
      <c r="Q2316" s="316"/>
      <c r="S2316" s="321"/>
      <c r="U2316" s="322"/>
      <c r="V2316" s="316"/>
      <c r="W2316" s="316"/>
      <c r="X2316" s="316"/>
      <c r="Y2316" s="316"/>
      <c r="Z2316" s="316"/>
      <c r="AA2316" s="316"/>
      <c r="AB2316" s="323"/>
      <c r="AU2316" s="324" t="s">
        <v>180</v>
      </c>
      <c r="AV2316" s="324" t="s">
        <v>86</v>
      </c>
      <c r="AW2316" s="116" t="s">
        <v>86</v>
      </c>
      <c r="AX2316" s="116" t="s">
        <v>31</v>
      </c>
      <c r="AY2316" s="116" t="s">
        <v>74</v>
      </c>
      <c r="AZ2316" s="324" t="s">
        <v>172</v>
      </c>
    </row>
    <row r="2317" spans="2:66" s="116" customFormat="1" ht="22.6" customHeight="1" x14ac:dyDescent="0.35">
      <c r="B2317" s="315"/>
      <c r="C2317" s="316"/>
      <c r="D2317" s="316"/>
      <c r="E2317" s="317" t="s">
        <v>5</v>
      </c>
      <c r="F2317" s="318" t="s">
        <v>2131</v>
      </c>
      <c r="G2317" s="319"/>
      <c r="H2317" s="319"/>
      <c r="I2317" s="319"/>
      <c r="J2317" s="316"/>
      <c r="K2317" s="320">
        <v>61.1</v>
      </c>
      <c r="L2317" s="316"/>
      <c r="M2317" s="316"/>
      <c r="N2317" s="316"/>
      <c r="O2317" s="316"/>
      <c r="P2317" s="316"/>
      <c r="Q2317" s="316"/>
      <c r="S2317" s="321"/>
      <c r="U2317" s="322"/>
      <c r="V2317" s="316"/>
      <c r="W2317" s="316"/>
      <c r="X2317" s="316"/>
      <c r="Y2317" s="316"/>
      <c r="Z2317" s="316"/>
      <c r="AA2317" s="316"/>
      <c r="AB2317" s="323"/>
      <c r="AU2317" s="324" t="s">
        <v>180</v>
      </c>
      <c r="AV2317" s="324" t="s">
        <v>86</v>
      </c>
      <c r="AW2317" s="116" t="s">
        <v>86</v>
      </c>
      <c r="AX2317" s="116" t="s">
        <v>31</v>
      </c>
      <c r="AY2317" s="116" t="s">
        <v>74</v>
      </c>
      <c r="AZ2317" s="324" t="s">
        <v>172</v>
      </c>
    </row>
    <row r="2318" spans="2:66" s="119" customFormat="1" ht="22.6" customHeight="1" x14ac:dyDescent="0.35">
      <c r="B2318" s="344"/>
      <c r="C2318" s="345"/>
      <c r="D2318" s="345"/>
      <c r="E2318" s="346" t="s">
        <v>5</v>
      </c>
      <c r="F2318" s="347" t="s">
        <v>250</v>
      </c>
      <c r="G2318" s="348"/>
      <c r="H2318" s="348"/>
      <c r="I2318" s="348"/>
      <c r="J2318" s="345"/>
      <c r="K2318" s="349">
        <v>985.4</v>
      </c>
      <c r="L2318" s="345"/>
      <c r="M2318" s="345"/>
      <c r="N2318" s="345"/>
      <c r="O2318" s="345"/>
      <c r="P2318" s="345"/>
      <c r="Q2318" s="345"/>
      <c r="S2318" s="350"/>
      <c r="U2318" s="351"/>
      <c r="V2318" s="345"/>
      <c r="W2318" s="345"/>
      <c r="X2318" s="345"/>
      <c r="Y2318" s="345"/>
      <c r="Z2318" s="345"/>
      <c r="AA2318" s="345"/>
      <c r="AB2318" s="352"/>
      <c r="AU2318" s="353" t="s">
        <v>180</v>
      </c>
      <c r="AV2318" s="353" t="s">
        <v>86</v>
      </c>
      <c r="AW2318" s="119" t="s">
        <v>190</v>
      </c>
      <c r="AX2318" s="119" t="s">
        <v>31</v>
      </c>
      <c r="AY2318" s="119" t="s">
        <v>74</v>
      </c>
      <c r="AZ2318" s="353" t="s">
        <v>172</v>
      </c>
    </row>
    <row r="2319" spans="2:66" s="115" customFormat="1" ht="22.6" customHeight="1" x14ac:dyDescent="0.35">
      <c r="B2319" s="303"/>
      <c r="C2319" s="304"/>
      <c r="D2319" s="304"/>
      <c r="E2319" s="305" t="s">
        <v>5</v>
      </c>
      <c r="F2319" s="313" t="s">
        <v>2132</v>
      </c>
      <c r="G2319" s="314"/>
      <c r="H2319" s="314"/>
      <c r="I2319" s="314"/>
      <c r="J2319" s="304"/>
      <c r="K2319" s="308" t="s">
        <v>5</v>
      </c>
      <c r="L2319" s="304"/>
      <c r="M2319" s="304"/>
      <c r="N2319" s="304"/>
      <c r="O2319" s="304"/>
      <c r="P2319" s="304"/>
      <c r="Q2319" s="304"/>
      <c r="S2319" s="309"/>
      <c r="U2319" s="310"/>
      <c r="V2319" s="304"/>
      <c r="W2319" s="304"/>
      <c r="X2319" s="304"/>
      <c r="Y2319" s="304"/>
      <c r="Z2319" s="304"/>
      <c r="AA2319" s="304"/>
      <c r="AB2319" s="311"/>
      <c r="AU2319" s="312" t="s">
        <v>180</v>
      </c>
      <c r="AV2319" s="312" t="s">
        <v>86</v>
      </c>
      <c r="AW2319" s="115" t="s">
        <v>81</v>
      </c>
      <c r="AX2319" s="115" t="s">
        <v>31</v>
      </c>
      <c r="AY2319" s="115" t="s">
        <v>74</v>
      </c>
      <c r="AZ2319" s="312" t="s">
        <v>172</v>
      </c>
    </row>
    <row r="2320" spans="2:66" s="115" customFormat="1" ht="22.6" customHeight="1" x14ac:dyDescent="0.35">
      <c r="B2320" s="303"/>
      <c r="C2320" s="304"/>
      <c r="D2320" s="304"/>
      <c r="E2320" s="305" t="s">
        <v>5</v>
      </c>
      <c r="F2320" s="313" t="s">
        <v>235</v>
      </c>
      <c r="G2320" s="314"/>
      <c r="H2320" s="314"/>
      <c r="I2320" s="314"/>
      <c r="J2320" s="304"/>
      <c r="K2320" s="308" t="s">
        <v>5</v>
      </c>
      <c r="L2320" s="304"/>
      <c r="M2320" s="304"/>
      <c r="N2320" s="304"/>
      <c r="O2320" s="304"/>
      <c r="P2320" s="304"/>
      <c r="Q2320" s="304"/>
      <c r="S2320" s="309"/>
      <c r="U2320" s="310"/>
      <c r="V2320" s="304"/>
      <c r="W2320" s="304"/>
      <c r="X2320" s="304"/>
      <c r="Y2320" s="304"/>
      <c r="Z2320" s="304"/>
      <c r="AA2320" s="304"/>
      <c r="AB2320" s="311"/>
      <c r="AU2320" s="312" t="s">
        <v>180</v>
      </c>
      <c r="AV2320" s="312" t="s">
        <v>86</v>
      </c>
      <c r="AW2320" s="115" t="s">
        <v>81</v>
      </c>
      <c r="AX2320" s="115" t="s">
        <v>31</v>
      </c>
      <c r="AY2320" s="115" t="s">
        <v>74</v>
      </c>
      <c r="AZ2320" s="312" t="s">
        <v>172</v>
      </c>
    </row>
    <row r="2321" spans="2:52" s="116" customFormat="1" ht="22.6" customHeight="1" x14ac:dyDescent="0.35">
      <c r="B2321" s="315"/>
      <c r="C2321" s="316"/>
      <c r="D2321" s="316"/>
      <c r="E2321" s="317" t="s">
        <v>5</v>
      </c>
      <c r="F2321" s="318" t="s">
        <v>2133</v>
      </c>
      <c r="G2321" s="319"/>
      <c r="H2321" s="319"/>
      <c r="I2321" s="319"/>
      <c r="J2321" s="316"/>
      <c r="K2321" s="320">
        <v>57.473999999999997</v>
      </c>
      <c r="L2321" s="316"/>
      <c r="M2321" s="316"/>
      <c r="N2321" s="316"/>
      <c r="O2321" s="316"/>
      <c r="P2321" s="316"/>
      <c r="Q2321" s="316"/>
      <c r="S2321" s="321"/>
      <c r="U2321" s="322"/>
      <c r="V2321" s="316"/>
      <c r="W2321" s="316"/>
      <c r="X2321" s="316"/>
      <c r="Y2321" s="316"/>
      <c r="Z2321" s="316"/>
      <c r="AA2321" s="316"/>
      <c r="AB2321" s="323"/>
      <c r="AU2321" s="324" t="s">
        <v>180</v>
      </c>
      <c r="AV2321" s="324" t="s">
        <v>86</v>
      </c>
      <c r="AW2321" s="116" t="s">
        <v>86</v>
      </c>
      <c r="AX2321" s="116" t="s">
        <v>31</v>
      </c>
      <c r="AY2321" s="116" t="s">
        <v>74</v>
      </c>
      <c r="AZ2321" s="324" t="s">
        <v>172</v>
      </c>
    </row>
    <row r="2322" spans="2:52" s="116" customFormat="1" ht="22.6" customHeight="1" x14ac:dyDescent="0.35">
      <c r="B2322" s="315"/>
      <c r="C2322" s="316"/>
      <c r="D2322" s="316"/>
      <c r="E2322" s="317" t="s">
        <v>5</v>
      </c>
      <c r="F2322" s="318" t="s">
        <v>2134</v>
      </c>
      <c r="G2322" s="319"/>
      <c r="H2322" s="319"/>
      <c r="I2322" s="319"/>
      <c r="J2322" s="316"/>
      <c r="K2322" s="320">
        <v>-1.6839999999999999</v>
      </c>
      <c r="L2322" s="316"/>
      <c r="M2322" s="316"/>
      <c r="N2322" s="316"/>
      <c r="O2322" s="316"/>
      <c r="P2322" s="316"/>
      <c r="Q2322" s="316"/>
      <c r="S2322" s="321"/>
      <c r="U2322" s="322"/>
      <c r="V2322" s="316"/>
      <c r="W2322" s="316"/>
      <c r="X2322" s="316"/>
      <c r="Y2322" s="316"/>
      <c r="Z2322" s="316"/>
      <c r="AA2322" s="316"/>
      <c r="AB2322" s="323"/>
      <c r="AU2322" s="324" t="s">
        <v>180</v>
      </c>
      <c r="AV2322" s="324" t="s">
        <v>86</v>
      </c>
      <c r="AW2322" s="116" t="s">
        <v>86</v>
      </c>
      <c r="AX2322" s="116" t="s">
        <v>31</v>
      </c>
      <c r="AY2322" s="116" t="s">
        <v>74</v>
      </c>
      <c r="AZ2322" s="324" t="s">
        <v>172</v>
      </c>
    </row>
    <row r="2323" spans="2:52" s="116" customFormat="1" ht="22.6" customHeight="1" x14ac:dyDescent="0.35">
      <c r="B2323" s="315"/>
      <c r="C2323" s="316"/>
      <c r="D2323" s="316"/>
      <c r="E2323" s="317" t="s">
        <v>5</v>
      </c>
      <c r="F2323" s="318" t="s">
        <v>2135</v>
      </c>
      <c r="G2323" s="319"/>
      <c r="H2323" s="319"/>
      <c r="I2323" s="319"/>
      <c r="J2323" s="316"/>
      <c r="K2323" s="320">
        <v>114.57599999999999</v>
      </c>
      <c r="L2323" s="316"/>
      <c r="M2323" s="316"/>
      <c r="N2323" s="316"/>
      <c r="O2323" s="316"/>
      <c r="P2323" s="316"/>
      <c r="Q2323" s="316"/>
      <c r="S2323" s="321"/>
      <c r="U2323" s="322"/>
      <c r="V2323" s="316"/>
      <c r="W2323" s="316"/>
      <c r="X2323" s="316"/>
      <c r="Y2323" s="316"/>
      <c r="Z2323" s="316"/>
      <c r="AA2323" s="316"/>
      <c r="AB2323" s="323"/>
      <c r="AU2323" s="324" t="s">
        <v>180</v>
      </c>
      <c r="AV2323" s="324" t="s">
        <v>86</v>
      </c>
      <c r="AW2323" s="116" t="s">
        <v>86</v>
      </c>
      <c r="AX2323" s="116" t="s">
        <v>31</v>
      </c>
      <c r="AY2323" s="116" t="s">
        <v>74</v>
      </c>
      <c r="AZ2323" s="324" t="s">
        <v>172</v>
      </c>
    </row>
    <row r="2324" spans="2:52" s="116" customFormat="1" ht="22.6" customHeight="1" x14ac:dyDescent="0.35">
      <c r="B2324" s="315"/>
      <c r="C2324" s="316"/>
      <c r="D2324" s="316"/>
      <c r="E2324" s="317" t="s">
        <v>5</v>
      </c>
      <c r="F2324" s="318" t="s">
        <v>2136</v>
      </c>
      <c r="G2324" s="319"/>
      <c r="H2324" s="319"/>
      <c r="I2324" s="319"/>
      <c r="J2324" s="316"/>
      <c r="K2324" s="320">
        <v>-2.2999999999999998</v>
      </c>
      <c r="L2324" s="316"/>
      <c r="M2324" s="316"/>
      <c r="N2324" s="316"/>
      <c r="O2324" s="316"/>
      <c r="P2324" s="316"/>
      <c r="Q2324" s="316"/>
      <c r="S2324" s="321"/>
      <c r="U2324" s="322"/>
      <c r="V2324" s="316"/>
      <c r="W2324" s="316"/>
      <c r="X2324" s="316"/>
      <c r="Y2324" s="316"/>
      <c r="Z2324" s="316"/>
      <c r="AA2324" s="316"/>
      <c r="AB2324" s="323"/>
      <c r="AU2324" s="324" t="s">
        <v>180</v>
      </c>
      <c r="AV2324" s="324" t="s">
        <v>86</v>
      </c>
      <c r="AW2324" s="116" t="s">
        <v>86</v>
      </c>
      <c r="AX2324" s="116" t="s">
        <v>31</v>
      </c>
      <c r="AY2324" s="116" t="s">
        <v>74</v>
      </c>
      <c r="AZ2324" s="324" t="s">
        <v>172</v>
      </c>
    </row>
    <row r="2325" spans="2:52" s="116" customFormat="1" ht="22.6" customHeight="1" x14ac:dyDescent="0.35">
      <c r="B2325" s="315"/>
      <c r="C2325" s="316"/>
      <c r="D2325" s="316"/>
      <c r="E2325" s="317" t="s">
        <v>5</v>
      </c>
      <c r="F2325" s="318" t="s">
        <v>2137</v>
      </c>
      <c r="G2325" s="319"/>
      <c r="H2325" s="319"/>
      <c r="I2325" s="319"/>
      <c r="J2325" s="316"/>
      <c r="K2325" s="320">
        <v>-2.2789999999999999</v>
      </c>
      <c r="L2325" s="316"/>
      <c r="M2325" s="316"/>
      <c r="N2325" s="316"/>
      <c r="O2325" s="316"/>
      <c r="P2325" s="316"/>
      <c r="Q2325" s="316"/>
      <c r="S2325" s="321"/>
      <c r="U2325" s="322"/>
      <c r="V2325" s="316"/>
      <c r="W2325" s="316"/>
      <c r="X2325" s="316"/>
      <c r="Y2325" s="316"/>
      <c r="Z2325" s="316"/>
      <c r="AA2325" s="316"/>
      <c r="AB2325" s="323"/>
      <c r="AU2325" s="324" t="s">
        <v>180</v>
      </c>
      <c r="AV2325" s="324" t="s">
        <v>86</v>
      </c>
      <c r="AW2325" s="116" t="s">
        <v>86</v>
      </c>
      <c r="AX2325" s="116" t="s">
        <v>31</v>
      </c>
      <c r="AY2325" s="116" t="s">
        <v>74</v>
      </c>
      <c r="AZ2325" s="324" t="s">
        <v>172</v>
      </c>
    </row>
    <row r="2326" spans="2:52" s="116" customFormat="1" ht="22.6" customHeight="1" x14ac:dyDescent="0.35">
      <c r="B2326" s="315"/>
      <c r="C2326" s="316"/>
      <c r="D2326" s="316"/>
      <c r="E2326" s="317" t="s">
        <v>5</v>
      </c>
      <c r="F2326" s="318" t="s">
        <v>2134</v>
      </c>
      <c r="G2326" s="319"/>
      <c r="H2326" s="319"/>
      <c r="I2326" s="319"/>
      <c r="J2326" s="316"/>
      <c r="K2326" s="320">
        <v>-1.6839999999999999</v>
      </c>
      <c r="L2326" s="316"/>
      <c r="M2326" s="316"/>
      <c r="N2326" s="316"/>
      <c r="O2326" s="316"/>
      <c r="P2326" s="316"/>
      <c r="Q2326" s="316"/>
      <c r="S2326" s="321"/>
      <c r="U2326" s="322"/>
      <c r="V2326" s="316"/>
      <c r="W2326" s="316"/>
      <c r="X2326" s="316"/>
      <c r="Y2326" s="316"/>
      <c r="Z2326" s="316"/>
      <c r="AA2326" s="316"/>
      <c r="AB2326" s="323"/>
      <c r="AU2326" s="324" t="s">
        <v>180</v>
      </c>
      <c r="AV2326" s="324" t="s">
        <v>86</v>
      </c>
      <c r="AW2326" s="116" t="s">
        <v>86</v>
      </c>
      <c r="AX2326" s="116" t="s">
        <v>31</v>
      </c>
      <c r="AY2326" s="116" t="s">
        <v>74</v>
      </c>
      <c r="AZ2326" s="324" t="s">
        <v>172</v>
      </c>
    </row>
    <row r="2327" spans="2:52" s="116" customFormat="1" ht="22.6" customHeight="1" x14ac:dyDescent="0.35">
      <c r="B2327" s="315"/>
      <c r="C2327" s="316"/>
      <c r="D2327" s="316"/>
      <c r="E2327" s="317" t="s">
        <v>5</v>
      </c>
      <c r="F2327" s="318" t="s">
        <v>2138</v>
      </c>
      <c r="G2327" s="319"/>
      <c r="H2327" s="319"/>
      <c r="I2327" s="319"/>
      <c r="J2327" s="316"/>
      <c r="K2327" s="320">
        <v>107.508</v>
      </c>
      <c r="L2327" s="316"/>
      <c r="M2327" s="316"/>
      <c r="N2327" s="316"/>
      <c r="O2327" s="316"/>
      <c r="P2327" s="316"/>
      <c r="Q2327" s="316"/>
      <c r="S2327" s="321"/>
      <c r="U2327" s="322"/>
      <c r="V2327" s="316"/>
      <c r="W2327" s="316"/>
      <c r="X2327" s="316"/>
      <c r="Y2327" s="316"/>
      <c r="Z2327" s="316"/>
      <c r="AA2327" s="316"/>
      <c r="AB2327" s="323"/>
      <c r="AU2327" s="324" t="s">
        <v>180</v>
      </c>
      <c r="AV2327" s="324" t="s">
        <v>86</v>
      </c>
      <c r="AW2327" s="116" t="s">
        <v>86</v>
      </c>
      <c r="AX2327" s="116" t="s">
        <v>31</v>
      </c>
      <c r="AY2327" s="116" t="s">
        <v>74</v>
      </c>
      <c r="AZ2327" s="324" t="s">
        <v>172</v>
      </c>
    </row>
    <row r="2328" spans="2:52" s="116" customFormat="1" ht="22.6" customHeight="1" x14ac:dyDescent="0.35">
      <c r="B2328" s="315"/>
      <c r="C2328" s="316"/>
      <c r="D2328" s="316"/>
      <c r="E2328" s="317" t="s">
        <v>5</v>
      </c>
      <c r="F2328" s="318" t="s">
        <v>2139</v>
      </c>
      <c r="G2328" s="319"/>
      <c r="H2328" s="319"/>
      <c r="I2328" s="319"/>
      <c r="J2328" s="316"/>
      <c r="K2328" s="320">
        <v>101.913</v>
      </c>
      <c r="L2328" s="316"/>
      <c r="M2328" s="316"/>
      <c r="N2328" s="316"/>
      <c r="O2328" s="316"/>
      <c r="P2328" s="316"/>
      <c r="Q2328" s="316"/>
      <c r="S2328" s="321"/>
      <c r="U2328" s="322"/>
      <c r="V2328" s="316"/>
      <c r="W2328" s="316"/>
      <c r="X2328" s="316"/>
      <c r="Y2328" s="316"/>
      <c r="Z2328" s="316"/>
      <c r="AA2328" s="316"/>
      <c r="AB2328" s="323"/>
      <c r="AU2328" s="324" t="s">
        <v>180</v>
      </c>
      <c r="AV2328" s="324" t="s">
        <v>86</v>
      </c>
      <c r="AW2328" s="116" t="s">
        <v>86</v>
      </c>
      <c r="AX2328" s="116" t="s">
        <v>31</v>
      </c>
      <c r="AY2328" s="116" t="s">
        <v>74</v>
      </c>
      <c r="AZ2328" s="324" t="s">
        <v>172</v>
      </c>
    </row>
    <row r="2329" spans="2:52" s="116" customFormat="1" ht="22.6" customHeight="1" x14ac:dyDescent="0.35">
      <c r="B2329" s="315"/>
      <c r="C2329" s="316"/>
      <c r="D2329" s="316"/>
      <c r="E2329" s="317" t="s">
        <v>5</v>
      </c>
      <c r="F2329" s="318" t="s">
        <v>2140</v>
      </c>
      <c r="G2329" s="319"/>
      <c r="H2329" s="319"/>
      <c r="I2329" s="319"/>
      <c r="J2329" s="316"/>
      <c r="K2329" s="320">
        <v>31.853000000000002</v>
      </c>
      <c r="L2329" s="316"/>
      <c r="M2329" s="316"/>
      <c r="N2329" s="316"/>
      <c r="O2329" s="316"/>
      <c r="P2329" s="316"/>
      <c r="Q2329" s="316"/>
      <c r="S2329" s="321"/>
      <c r="U2329" s="322"/>
      <c r="V2329" s="316"/>
      <c r="W2329" s="316"/>
      <c r="X2329" s="316"/>
      <c r="Y2329" s="316"/>
      <c r="Z2329" s="316"/>
      <c r="AA2329" s="316"/>
      <c r="AB2329" s="323"/>
      <c r="AU2329" s="324" t="s">
        <v>180</v>
      </c>
      <c r="AV2329" s="324" t="s">
        <v>86</v>
      </c>
      <c r="AW2329" s="116" t="s">
        <v>86</v>
      </c>
      <c r="AX2329" s="116" t="s">
        <v>31</v>
      </c>
      <c r="AY2329" s="116" t="s">
        <v>74</v>
      </c>
      <c r="AZ2329" s="324" t="s">
        <v>172</v>
      </c>
    </row>
    <row r="2330" spans="2:52" s="116" customFormat="1" ht="22.6" customHeight="1" x14ac:dyDescent="0.35">
      <c r="B2330" s="315"/>
      <c r="C2330" s="316"/>
      <c r="D2330" s="316"/>
      <c r="E2330" s="317" t="s">
        <v>5</v>
      </c>
      <c r="F2330" s="318" t="s">
        <v>2141</v>
      </c>
      <c r="G2330" s="319"/>
      <c r="H2330" s="319"/>
      <c r="I2330" s="319"/>
      <c r="J2330" s="316"/>
      <c r="K2330" s="320">
        <v>108.81</v>
      </c>
      <c r="L2330" s="316"/>
      <c r="M2330" s="316"/>
      <c r="N2330" s="316"/>
      <c r="O2330" s="316"/>
      <c r="P2330" s="316"/>
      <c r="Q2330" s="316"/>
      <c r="S2330" s="321"/>
      <c r="U2330" s="322"/>
      <c r="V2330" s="316"/>
      <c r="W2330" s="316"/>
      <c r="X2330" s="316"/>
      <c r="Y2330" s="316"/>
      <c r="Z2330" s="316"/>
      <c r="AA2330" s="316"/>
      <c r="AB2330" s="323"/>
      <c r="AU2330" s="324" t="s">
        <v>180</v>
      </c>
      <c r="AV2330" s="324" t="s">
        <v>86</v>
      </c>
      <c r="AW2330" s="116" t="s">
        <v>86</v>
      </c>
      <c r="AX2330" s="116" t="s">
        <v>31</v>
      </c>
      <c r="AY2330" s="116" t="s">
        <v>74</v>
      </c>
      <c r="AZ2330" s="324" t="s">
        <v>172</v>
      </c>
    </row>
    <row r="2331" spans="2:52" s="116" customFormat="1" ht="22.6" customHeight="1" x14ac:dyDescent="0.35">
      <c r="B2331" s="315"/>
      <c r="C2331" s="316"/>
      <c r="D2331" s="316"/>
      <c r="E2331" s="317" t="s">
        <v>5</v>
      </c>
      <c r="F2331" s="318" t="s">
        <v>2142</v>
      </c>
      <c r="G2331" s="319"/>
      <c r="H2331" s="319"/>
      <c r="I2331" s="319"/>
      <c r="J2331" s="316"/>
      <c r="K2331" s="320">
        <v>113.026</v>
      </c>
      <c r="L2331" s="316"/>
      <c r="M2331" s="316"/>
      <c r="N2331" s="316"/>
      <c r="O2331" s="316"/>
      <c r="P2331" s="316"/>
      <c r="Q2331" s="316"/>
      <c r="S2331" s="321"/>
      <c r="U2331" s="322"/>
      <c r="V2331" s="316"/>
      <c r="W2331" s="316"/>
      <c r="X2331" s="316"/>
      <c r="Y2331" s="316"/>
      <c r="Z2331" s="316"/>
      <c r="AA2331" s="316"/>
      <c r="AB2331" s="323"/>
      <c r="AU2331" s="324" t="s">
        <v>180</v>
      </c>
      <c r="AV2331" s="324" t="s">
        <v>86</v>
      </c>
      <c r="AW2331" s="116" t="s">
        <v>86</v>
      </c>
      <c r="AX2331" s="116" t="s">
        <v>31</v>
      </c>
      <c r="AY2331" s="116" t="s">
        <v>74</v>
      </c>
      <c r="AZ2331" s="324" t="s">
        <v>172</v>
      </c>
    </row>
    <row r="2332" spans="2:52" s="116" customFormat="1" ht="22.6" customHeight="1" x14ac:dyDescent="0.35">
      <c r="B2332" s="315"/>
      <c r="C2332" s="316"/>
      <c r="D2332" s="316"/>
      <c r="E2332" s="317" t="s">
        <v>5</v>
      </c>
      <c r="F2332" s="318" t="s">
        <v>2143</v>
      </c>
      <c r="G2332" s="319"/>
      <c r="H2332" s="319"/>
      <c r="I2332" s="319"/>
      <c r="J2332" s="316"/>
      <c r="K2332" s="320">
        <v>-3.9260000000000002</v>
      </c>
      <c r="L2332" s="316"/>
      <c r="M2332" s="316"/>
      <c r="N2332" s="316"/>
      <c r="O2332" s="316"/>
      <c r="P2332" s="316"/>
      <c r="Q2332" s="316"/>
      <c r="S2332" s="321"/>
      <c r="U2332" s="322"/>
      <c r="V2332" s="316"/>
      <c r="W2332" s="316"/>
      <c r="X2332" s="316"/>
      <c r="Y2332" s="316"/>
      <c r="Z2332" s="316"/>
      <c r="AA2332" s="316"/>
      <c r="AB2332" s="323"/>
      <c r="AU2332" s="324" t="s">
        <v>180</v>
      </c>
      <c r="AV2332" s="324" t="s">
        <v>86</v>
      </c>
      <c r="AW2332" s="116" t="s">
        <v>86</v>
      </c>
      <c r="AX2332" s="116" t="s">
        <v>31</v>
      </c>
      <c r="AY2332" s="116" t="s">
        <v>74</v>
      </c>
      <c r="AZ2332" s="324" t="s">
        <v>172</v>
      </c>
    </row>
    <row r="2333" spans="2:52" s="116" customFormat="1" ht="22.6" customHeight="1" x14ac:dyDescent="0.35">
      <c r="B2333" s="315"/>
      <c r="C2333" s="316"/>
      <c r="D2333" s="316"/>
      <c r="E2333" s="317" t="s">
        <v>5</v>
      </c>
      <c r="F2333" s="318" t="s">
        <v>2144</v>
      </c>
      <c r="G2333" s="319"/>
      <c r="H2333" s="319"/>
      <c r="I2333" s="319"/>
      <c r="J2333" s="316"/>
      <c r="K2333" s="320">
        <v>-2.137</v>
      </c>
      <c r="L2333" s="316"/>
      <c r="M2333" s="316"/>
      <c r="N2333" s="316"/>
      <c r="O2333" s="316"/>
      <c r="P2333" s="316"/>
      <c r="Q2333" s="316"/>
      <c r="S2333" s="321"/>
      <c r="U2333" s="322"/>
      <c r="V2333" s="316"/>
      <c r="W2333" s="316"/>
      <c r="X2333" s="316"/>
      <c r="Y2333" s="316"/>
      <c r="Z2333" s="316"/>
      <c r="AA2333" s="316"/>
      <c r="AB2333" s="323"/>
      <c r="AU2333" s="324" t="s">
        <v>180</v>
      </c>
      <c r="AV2333" s="324" t="s">
        <v>86</v>
      </c>
      <c r="AW2333" s="116" t="s">
        <v>86</v>
      </c>
      <c r="AX2333" s="116" t="s">
        <v>31</v>
      </c>
      <c r="AY2333" s="116" t="s">
        <v>74</v>
      </c>
      <c r="AZ2333" s="324" t="s">
        <v>172</v>
      </c>
    </row>
    <row r="2334" spans="2:52" s="116" customFormat="1" ht="22.6" customHeight="1" x14ac:dyDescent="0.35">
      <c r="B2334" s="315"/>
      <c r="C2334" s="316"/>
      <c r="D2334" s="316"/>
      <c r="E2334" s="317" t="s">
        <v>5</v>
      </c>
      <c r="F2334" s="318" t="s">
        <v>2145</v>
      </c>
      <c r="G2334" s="319"/>
      <c r="H2334" s="319"/>
      <c r="I2334" s="319"/>
      <c r="J2334" s="316"/>
      <c r="K2334" s="320">
        <v>-2.528</v>
      </c>
      <c r="L2334" s="316"/>
      <c r="M2334" s="316"/>
      <c r="N2334" s="316"/>
      <c r="O2334" s="316"/>
      <c r="P2334" s="316"/>
      <c r="Q2334" s="316"/>
      <c r="S2334" s="321"/>
      <c r="U2334" s="322"/>
      <c r="V2334" s="316"/>
      <c r="W2334" s="316"/>
      <c r="X2334" s="316"/>
      <c r="Y2334" s="316"/>
      <c r="Z2334" s="316"/>
      <c r="AA2334" s="316"/>
      <c r="AB2334" s="323"/>
      <c r="AU2334" s="324" t="s">
        <v>180</v>
      </c>
      <c r="AV2334" s="324" t="s">
        <v>86</v>
      </c>
      <c r="AW2334" s="116" t="s">
        <v>86</v>
      </c>
      <c r="AX2334" s="116" t="s">
        <v>31</v>
      </c>
      <c r="AY2334" s="116" t="s">
        <v>74</v>
      </c>
      <c r="AZ2334" s="324" t="s">
        <v>172</v>
      </c>
    </row>
    <row r="2335" spans="2:52" s="116" customFormat="1" ht="22.6" customHeight="1" x14ac:dyDescent="0.35">
      <c r="B2335" s="315"/>
      <c r="C2335" s="316"/>
      <c r="D2335" s="316"/>
      <c r="E2335" s="317" t="s">
        <v>5</v>
      </c>
      <c r="F2335" s="318" t="s">
        <v>2146</v>
      </c>
      <c r="G2335" s="319"/>
      <c r="H2335" s="319"/>
      <c r="I2335" s="319"/>
      <c r="J2335" s="316"/>
      <c r="K2335" s="320">
        <v>55.024999999999999</v>
      </c>
      <c r="L2335" s="316"/>
      <c r="M2335" s="316"/>
      <c r="N2335" s="316"/>
      <c r="O2335" s="316"/>
      <c r="P2335" s="316"/>
      <c r="Q2335" s="316"/>
      <c r="S2335" s="321"/>
      <c r="U2335" s="322"/>
      <c r="V2335" s="316"/>
      <c r="W2335" s="316"/>
      <c r="X2335" s="316"/>
      <c r="Y2335" s="316"/>
      <c r="Z2335" s="316"/>
      <c r="AA2335" s="316"/>
      <c r="AB2335" s="323"/>
      <c r="AU2335" s="324" t="s">
        <v>180</v>
      </c>
      <c r="AV2335" s="324" t="s">
        <v>86</v>
      </c>
      <c r="AW2335" s="116" t="s">
        <v>86</v>
      </c>
      <c r="AX2335" s="116" t="s">
        <v>31</v>
      </c>
      <c r="AY2335" s="116" t="s">
        <v>74</v>
      </c>
      <c r="AZ2335" s="324" t="s">
        <v>172</v>
      </c>
    </row>
    <row r="2336" spans="2:52" s="116" customFormat="1" ht="22.6" customHeight="1" x14ac:dyDescent="0.35">
      <c r="B2336" s="315"/>
      <c r="C2336" s="316"/>
      <c r="D2336" s="316"/>
      <c r="E2336" s="317" t="s">
        <v>5</v>
      </c>
      <c r="F2336" s="318" t="s">
        <v>2147</v>
      </c>
      <c r="G2336" s="319"/>
      <c r="H2336" s="319"/>
      <c r="I2336" s="319"/>
      <c r="J2336" s="316"/>
      <c r="K2336" s="320">
        <v>-2.2000000000000002</v>
      </c>
      <c r="L2336" s="316"/>
      <c r="M2336" s="316"/>
      <c r="N2336" s="316"/>
      <c r="O2336" s="316"/>
      <c r="P2336" s="316"/>
      <c r="Q2336" s="316"/>
      <c r="S2336" s="321"/>
      <c r="U2336" s="322"/>
      <c r="V2336" s="316"/>
      <c r="W2336" s="316"/>
      <c r="X2336" s="316"/>
      <c r="Y2336" s="316"/>
      <c r="Z2336" s="316"/>
      <c r="AA2336" s="316"/>
      <c r="AB2336" s="323"/>
      <c r="AU2336" s="324" t="s">
        <v>180</v>
      </c>
      <c r="AV2336" s="324" t="s">
        <v>86</v>
      </c>
      <c r="AW2336" s="116" t="s">
        <v>86</v>
      </c>
      <c r="AX2336" s="116" t="s">
        <v>31</v>
      </c>
      <c r="AY2336" s="116" t="s">
        <v>74</v>
      </c>
      <c r="AZ2336" s="324" t="s">
        <v>172</v>
      </c>
    </row>
    <row r="2337" spans="2:52" s="116" customFormat="1" ht="22.6" customHeight="1" x14ac:dyDescent="0.35">
      <c r="B2337" s="315"/>
      <c r="C2337" s="316"/>
      <c r="D2337" s="316"/>
      <c r="E2337" s="317" t="s">
        <v>5</v>
      </c>
      <c r="F2337" s="318" t="s">
        <v>2148</v>
      </c>
      <c r="G2337" s="319"/>
      <c r="H2337" s="319"/>
      <c r="I2337" s="319"/>
      <c r="J2337" s="316"/>
      <c r="K2337" s="320">
        <v>55.024999999999999</v>
      </c>
      <c r="L2337" s="316"/>
      <c r="M2337" s="316"/>
      <c r="N2337" s="316"/>
      <c r="O2337" s="316"/>
      <c r="P2337" s="316"/>
      <c r="Q2337" s="316"/>
      <c r="S2337" s="321"/>
      <c r="U2337" s="322"/>
      <c r="V2337" s="316"/>
      <c r="W2337" s="316"/>
      <c r="X2337" s="316"/>
      <c r="Y2337" s="316"/>
      <c r="Z2337" s="316"/>
      <c r="AA2337" s="316"/>
      <c r="AB2337" s="323"/>
      <c r="AU2337" s="324" t="s">
        <v>180</v>
      </c>
      <c r="AV2337" s="324" t="s">
        <v>86</v>
      </c>
      <c r="AW2337" s="116" t="s">
        <v>86</v>
      </c>
      <c r="AX2337" s="116" t="s">
        <v>31</v>
      </c>
      <c r="AY2337" s="116" t="s">
        <v>74</v>
      </c>
      <c r="AZ2337" s="324" t="s">
        <v>172</v>
      </c>
    </row>
    <row r="2338" spans="2:52" s="116" customFormat="1" ht="22.6" customHeight="1" x14ac:dyDescent="0.35">
      <c r="B2338" s="315"/>
      <c r="C2338" s="316"/>
      <c r="D2338" s="316"/>
      <c r="E2338" s="317" t="s">
        <v>5</v>
      </c>
      <c r="F2338" s="318" t="s">
        <v>2149</v>
      </c>
      <c r="G2338" s="319"/>
      <c r="H2338" s="319"/>
      <c r="I2338" s="319"/>
      <c r="J2338" s="316"/>
      <c r="K2338" s="320">
        <v>-1.264</v>
      </c>
      <c r="L2338" s="316"/>
      <c r="M2338" s="316"/>
      <c r="N2338" s="316"/>
      <c r="O2338" s="316"/>
      <c r="P2338" s="316"/>
      <c r="Q2338" s="316"/>
      <c r="S2338" s="321"/>
      <c r="U2338" s="322"/>
      <c r="V2338" s="316"/>
      <c r="W2338" s="316"/>
      <c r="X2338" s="316"/>
      <c r="Y2338" s="316"/>
      <c r="Z2338" s="316"/>
      <c r="AA2338" s="316"/>
      <c r="AB2338" s="323"/>
      <c r="AU2338" s="324" t="s">
        <v>180</v>
      </c>
      <c r="AV2338" s="324" t="s">
        <v>86</v>
      </c>
      <c r="AW2338" s="116" t="s">
        <v>86</v>
      </c>
      <c r="AX2338" s="116" t="s">
        <v>31</v>
      </c>
      <c r="AY2338" s="116" t="s">
        <v>74</v>
      </c>
      <c r="AZ2338" s="324" t="s">
        <v>172</v>
      </c>
    </row>
    <row r="2339" spans="2:52" s="116" customFormat="1" ht="22.6" customHeight="1" x14ac:dyDescent="0.35">
      <c r="B2339" s="315"/>
      <c r="C2339" s="316"/>
      <c r="D2339" s="316"/>
      <c r="E2339" s="317" t="s">
        <v>5</v>
      </c>
      <c r="F2339" s="318" t="s">
        <v>2150</v>
      </c>
      <c r="G2339" s="319"/>
      <c r="H2339" s="319"/>
      <c r="I2339" s="319"/>
      <c r="J2339" s="316"/>
      <c r="K2339" s="320">
        <v>75.33</v>
      </c>
      <c r="L2339" s="316"/>
      <c r="M2339" s="316"/>
      <c r="N2339" s="316"/>
      <c r="O2339" s="316"/>
      <c r="P2339" s="316"/>
      <c r="Q2339" s="316"/>
      <c r="S2339" s="321"/>
      <c r="U2339" s="322"/>
      <c r="V2339" s="316"/>
      <c r="W2339" s="316"/>
      <c r="X2339" s="316"/>
      <c r="Y2339" s="316"/>
      <c r="Z2339" s="316"/>
      <c r="AA2339" s="316"/>
      <c r="AB2339" s="323"/>
      <c r="AU2339" s="324" t="s">
        <v>180</v>
      </c>
      <c r="AV2339" s="324" t="s">
        <v>86</v>
      </c>
      <c r="AW2339" s="116" t="s">
        <v>86</v>
      </c>
      <c r="AX2339" s="116" t="s">
        <v>31</v>
      </c>
      <c r="AY2339" s="116" t="s">
        <v>74</v>
      </c>
      <c r="AZ2339" s="324" t="s">
        <v>172</v>
      </c>
    </row>
    <row r="2340" spans="2:52" s="116" customFormat="1" ht="22.6" customHeight="1" x14ac:dyDescent="0.35">
      <c r="B2340" s="315"/>
      <c r="C2340" s="316"/>
      <c r="D2340" s="316"/>
      <c r="E2340" s="317" t="s">
        <v>5</v>
      </c>
      <c r="F2340" s="318" t="s">
        <v>2145</v>
      </c>
      <c r="G2340" s="319"/>
      <c r="H2340" s="319"/>
      <c r="I2340" s="319"/>
      <c r="J2340" s="316"/>
      <c r="K2340" s="320">
        <v>-2.528</v>
      </c>
      <c r="L2340" s="316"/>
      <c r="M2340" s="316"/>
      <c r="N2340" s="316"/>
      <c r="O2340" s="316"/>
      <c r="P2340" s="316"/>
      <c r="Q2340" s="316"/>
      <c r="S2340" s="321"/>
      <c r="U2340" s="322"/>
      <c r="V2340" s="316"/>
      <c r="W2340" s="316"/>
      <c r="X2340" s="316"/>
      <c r="Y2340" s="316"/>
      <c r="Z2340" s="316"/>
      <c r="AA2340" s="316"/>
      <c r="AB2340" s="323"/>
      <c r="AU2340" s="324" t="s">
        <v>180</v>
      </c>
      <c r="AV2340" s="324" t="s">
        <v>86</v>
      </c>
      <c r="AW2340" s="116" t="s">
        <v>86</v>
      </c>
      <c r="AX2340" s="116" t="s">
        <v>31</v>
      </c>
      <c r="AY2340" s="116" t="s">
        <v>74</v>
      </c>
      <c r="AZ2340" s="324" t="s">
        <v>172</v>
      </c>
    </row>
    <row r="2341" spans="2:52" s="116" customFormat="1" ht="22.6" customHeight="1" x14ac:dyDescent="0.35">
      <c r="B2341" s="315"/>
      <c r="C2341" s="316"/>
      <c r="D2341" s="316"/>
      <c r="E2341" s="317" t="s">
        <v>5</v>
      </c>
      <c r="F2341" s="318" t="s">
        <v>2151</v>
      </c>
      <c r="G2341" s="319"/>
      <c r="H2341" s="319"/>
      <c r="I2341" s="319"/>
      <c r="J2341" s="316"/>
      <c r="K2341" s="320">
        <v>113.15</v>
      </c>
      <c r="L2341" s="316"/>
      <c r="M2341" s="316"/>
      <c r="N2341" s="316"/>
      <c r="O2341" s="316"/>
      <c r="P2341" s="316"/>
      <c r="Q2341" s="316"/>
      <c r="S2341" s="321"/>
      <c r="U2341" s="322"/>
      <c r="V2341" s="316"/>
      <c r="W2341" s="316"/>
      <c r="X2341" s="316"/>
      <c r="Y2341" s="316"/>
      <c r="Z2341" s="316"/>
      <c r="AA2341" s="316"/>
      <c r="AB2341" s="323"/>
      <c r="AU2341" s="324" t="s">
        <v>180</v>
      </c>
      <c r="AV2341" s="324" t="s">
        <v>86</v>
      </c>
      <c r="AW2341" s="116" t="s">
        <v>86</v>
      </c>
      <c r="AX2341" s="116" t="s">
        <v>31</v>
      </c>
      <c r="AY2341" s="116" t="s">
        <v>74</v>
      </c>
      <c r="AZ2341" s="324" t="s">
        <v>172</v>
      </c>
    </row>
    <row r="2342" spans="2:52" s="116" customFormat="1" ht="22.6" customHeight="1" x14ac:dyDescent="0.35">
      <c r="B2342" s="315"/>
      <c r="C2342" s="316"/>
      <c r="D2342" s="316"/>
      <c r="E2342" s="317" t="s">
        <v>5</v>
      </c>
      <c r="F2342" s="318" t="s">
        <v>2152</v>
      </c>
      <c r="G2342" s="319"/>
      <c r="H2342" s="319"/>
      <c r="I2342" s="319"/>
      <c r="J2342" s="316"/>
      <c r="K2342" s="320">
        <v>48.298000000000002</v>
      </c>
      <c r="L2342" s="316"/>
      <c r="M2342" s="316"/>
      <c r="N2342" s="316"/>
      <c r="O2342" s="316"/>
      <c r="P2342" s="316"/>
      <c r="Q2342" s="316"/>
      <c r="S2342" s="321"/>
      <c r="U2342" s="322"/>
      <c r="V2342" s="316"/>
      <c r="W2342" s="316"/>
      <c r="X2342" s="316"/>
      <c r="Y2342" s="316"/>
      <c r="Z2342" s="316"/>
      <c r="AA2342" s="316"/>
      <c r="AB2342" s="323"/>
      <c r="AU2342" s="324" t="s">
        <v>180</v>
      </c>
      <c r="AV2342" s="324" t="s">
        <v>86</v>
      </c>
      <c r="AW2342" s="116" t="s">
        <v>86</v>
      </c>
      <c r="AX2342" s="116" t="s">
        <v>31</v>
      </c>
      <c r="AY2342" s="116" t="s">
        <v>74</v>
      </c>
      <c r="AZ2342" s="324" t="s">
        <v>172</v>
      </c>
    </row>
    <row r="2343" spans="2:52" s="116" customFormat="1" ht="22.6" customHeight="1" x14ac:dyDescent="0.35">
      <c r="B2343" s="315"/>
      <c r="C2343" s="316"/>
      <c r="D2343" s="316"/>
      <c r="E2343" s="317" t="s">
        <v>5</v>
      </c>
      <c r="F2343" s="318" t="s">
        <v>2153</v>
      </c>
      <c r="G2343" s="319"/>
      <c r="H2343" s="319"/>
      <c r="I2343" s="319"/>
      <c r="J2343" s="316"/>
      <c r="K2343" s="320">
        <v>39.122</v>
      </c>
      <c r="L2343" s="316"/>
      <c r="M2343" s="316"/>
      <c r="N2343" s="316"/>
      <c r="O2343" s="316"/>
      <c r="P2343" s="316"/>
      <c r="Q2343" s="316"/>
      <c r="S2343" s="321"/>
      <c r="U2343" s="322"/>
      <c r="V2343" s="316"/>
      <c r="W2343" s="316"/>
      <c r="X2343" s="316"/>
      <c r="Y2343" s="316"/>
      <c r="Z2343" s="316"/>
      <c r="AA2343" s="316"/>
      <c r="AB2343" s="323"/>
      <c r="AU2343" s="324" t="s">
        <v>180</v>
      </c>
      <c r="AV2343" s="324" t="s">
        <v>86</v>
      </c>
      <c r="AW2343" s="116" t="s">
        <v>86</v>
      </c>
      <c r="AX2343" s="116" t="s">
        <v>31</v>
      </c>
      <c r="AY2343" s="116" t="s">
        <v>74</v>
      </c>
      <c r="AZ2343" s="324" t="s">
        <v>172</v>
      </c>
    </row>
    <row r="2344" spans="2:52" s="116" customFormat="1" ht="22.6" customHeight="1" x14ac:dyDescent="0.35">
      <c r="B2344" s="315"/>
      <c r="C2344" s="316"/>
      <c r="D2344" s="316"/>
      <c r="E2344" s="317" t="s">
        <v>5</v>
      </c>
      <c r="F2344" s="318" t="s">
        <v>2154</v>
      </c>
      <c r="G2344" s="319"/>
      <c r="H2344" s="319"/>
      <c r="I2344" s="319"/>
      <c r="J2344" s="316"/>
      <c r="K2344" s="320">
        <v>28.21</v>
      </c>
      <c r="L2344" s="316"/>
      <c r="M2344" s="316"/>
      <c r="N2344" s="316"/>
      <c r="O2344" s="316"/>
      <c r="P2344" s="316"/>
      <c r="Q2344" s="316"/>
      <c r="S2344" s="321"/>
      <c r="U2344" s="322"/>
      <c r="V2344" s="316"/>
      <c r="W2344" s="316"/>
      <c r="X2344" s="316"/>
      <c r="Y2344" s="316"/>
      <c r="Z2344" s="316"/>
      <c r="AA2344" s="316"/>
      <c r="AB2344" s="323"/>
      <c r="AU2344" s="324" t="s">
        <v>180</v>
      </c>
      <c r="AV2344" s="324" t="s">
        <v>86</v>
      </c>
      <c r="AW2344" s="116" t="s">
        <v>86</v>
      </c>
      <c r="AX2344" s="116" t="s">
        <v>31</v>
      </c>
      <c r="AY2344" s="116" t="s">
        <v>74</v>
      </c>
      <c r="AZ2344" s="324" t="s">
        <v>172</v>
      </c>
    </row>
    <row r="2345" spans="2:52" s="116" customFormat="1" ht="22.6" customHeight="1" x14ac:dyDescent="0.35">
      <c r="B2345" s="315"/>
      <c r="C2345" s="316"/>
      <c r="D2345" s="316"/>
      <c r="E2345" s="317" t="s">
        <v>5</v>
      </c>
      <c r="F2345" s="318" t="s">
        <v>2155</v>
      </c>
      <c r="G2345" s="319"/>
      <c r="H2345" s="319"/>
      <c r="I2345" s="319"/>
      <c r="J2345" s="316"/>
      <c r="K2345" s="320">
        <v>33.945</v>
      </c>
      <c r="L2345" s="316"/>
      <c r="M2345" s="316"/>
      <c r="N2345" s="316"/>
      <c r="O2345" s="316"/>
      <c r="P2345" s="316"/>
      <c r="Q2345" s="316"/>
      <c r="S2345" s="321"/>
      <c r="U2345" s="322"/>
      <c r="V2345" s="316"/>
      <c r="W2345" s="316"/>
      <c r="X2345" s="316"/>
      <c r="Y2345" s="316"/>
      <c r="Z2345" s="316"/>
      <c r="AA2345" s="316"/>
      <c r="AB2345" s="323"/>
      <c r="AU2345" s="324" t="s">
        <v>180</v>
      </c>
      <c r="AV2345" s="324" t="s">
        <v>86</v>
      </c>
      <c r="AW2345" s="116" t="s">
        <v>86</v>
      </c>
      <c r="AX2345" s="116" t="s">
        <v>31</v>
      </c>
      <c r="AY2345" s="116" t="s">
        <v>74</v>
      </c>
      <c r="AZ2345" s="324" t="s">
        <v>172</v>
      </c>
    </row>
    <row r="2346" spans="2:52" s="116" customFormat="1" ht="22.6" customHeight="1" x14ac:dyDescent="0.35">
      <c r="B2346" s="315"/>
      <c r="C2346" s="316"/>
      <c r="D2346" s="316"/>
      <c r="E2346" s="317" t="s">
        <v>5</v>
      </c>
      <c r="F2346" s="318" t="s">
        <v>2156</v>
      </c>
      <c r="G2346" s="319"/>
      <c r="H2346" s="319"/>
      <c r="I2346" s="319"/>
      <c r="J2346" s="316"/>
      <c r="K2346" s="320">
        <v>28.024000000000001</v>
      </c>
      <c r="L2346" s="316"/>
      <c r="M2346" s="316"/>
      <c r="N2346" s="316"/>
      <c r="O2346" s="316"/>
      <c r="P2346" s="316"/>
      <c r="Q2346" s="316"/>
      <c r="S2346" s="321"/>
      <c r="U2346" s="322"/>
      <c r="V2346" s="316"/>
      <c r="W2346" s="316"/>
      <c r="X2346" s="316"/>
      <c r="Y2346" s="316"/>
      <c r="Z2346" s="316"/>
      <c r="AA2346" s="316"/>
      <c r="AB2346" s="323"/>
      <c r="AU2346" s="324" t="s">
        <v>180</v>
      </c>
      <c r="AV2346" s="324" t="s">
        <v>86</v>
      </c>
      <c r="AW2346" s="116" t="s">
        <v>86</v>
      </c>
      <c r="AX2346" s="116" t="s">
        <v>31</v>
      </c>
      <c r="AY2346" s="116" t="s">
        <v>74</v>
      </c>
      <c r="AZ2346" s="324" t="s">
        <v>172</v>
      </c>
    </row>
    <row r="2347" spans="2:52" s="116" customFormat="1" ht="22.6" customHeight="1" x14ac:dyDescent="0.35">
      <c r="B2347" s="315"/>
      <c r="C2347" s="316"/>
      <c r="D2347" s="316"/>
      <c r="E2347" s="317" t="s">
        <v>5</v>
      </c>
      <c r="F2347" s="318" t="s">
        <v>2157</v>
      </c>
      <c r="G2347" s="319"/>
      <c r="H2347" s="319"/>
      <c r="I2347" s="319"/>
      <c r="J2347" s="316"/>
      <c r="K2347" s="320">
        <v>122.108</v>
      </c>
      <c r="L2347" s="316"/>
      <c r="M2347" s="316"/>
      <c r="N2347" s="316"/>
      <c r="O2347" s="316"/>
      <c r="P2347" s="316"/>
      <c r="Q2347" s="316"/>
      <c r="S2347" s="321"/>
      <c r="U2347" s="322"/>
      <c r="V2347" s="316"/>
      <c r="W2347" s="316"/>
      <c r="X2347" s="316"/>
      <c r="Y2347" s="316"/>
      <c r="Z2347" s="316"/>
      <c r="AA2347" s="316"/>
      <c r="AB2347" s="323"/>
      <c r="AU2347" s="324" t="s">
        <v>180</v>
      </c>
      <c r="AV2347" s="324" t="s">
        <v>86</v>
      </c>
      <c r="AW2347" s="116" t="s">
        <v>86</v>
      </c>
      <c r="AX2347" s="116" t="s">
        <v>31</v>
      </c>
      <c r="AY2347" s="116" t="s">
        <v>74</v>
      </c>
      <c r="AZ2347" s="324" t="s">
        <v>172</v>
      </c>
    </row>
    <row r="2348" spans="2:52" s="116" customFormat="1" ht="22.6" customHeight="1" x14ac:dyDescent="0.35">
      <c r="B2348" s="315"/>
      <c r="C2348" s="316"/>
      <c r="D2348" s="316"/>
      <c r="E2348" s="317" t="s">
        <v>5</v>
      </c>
      <c r="F2348" s="318" t="s">
        <v>2158</v>
      </c>
      <c r="G2348" s="319"/>
      <c r="H2348" s="319"/>
      <c r="I2348" s="319"/>
      <c r="J2348" s="316"/>
      <c r="K2348" s="320">
        <v>-2.6</v>
      </c>
      <c r="L2348" s="316"/>
      <c r="M2348" s="316"/>
      <c r="N2348" s="316"/>
      <c r="O2348" s="316"/>
      <c r="P2348" s="316"/>
      <c r="Q2348" s="316"/>
      <c r="S2348" s="321"/>
      <c r="U2348" s="322"/>
      <c r="V2348" s="316"/>
      <c r="W2348" s="316"/>
      <c r="X2348" s="316"/>
      <c r="Y2348" s="316"/>
      <c r="Z2348" s="316"/>
      <c r="AA2348" s="316"/>
      <c r="AB2348" s="323"/>
      <c r="AU2348" s="324" t="s">
        <v>180</v>
      </c>
      <c r="AV2348" s="324" t="s">
        <v>86</v>
      </c>
      <c r="AW2348" s="116" t="s">
        <v>86</v>
      </c>
      <c r="AX2348" s="116" t="s">
        <v>31</v>
      </c>
      <c r="AY2348" s="116" t="s">
        <v>74</v>
      </c>
      <c r="AZ2348" s="324" t="s">
        <v>172</v>
      </c>
    </row>
    <row r="2349" spans="2:52" s="116" customFormat="1" ht="22.6" customHeight="1" x14ac:dyDescent="0.35">
      <c r="B2349" s="315"/>
      <c r="C2349" s="316"/>
      <c r="D2349" s="316"/>
      <c r="E2349" s="317" t="s">
        <v>5</v>
      </c>
      <c r="F2349" s="318" t="s">
        <v>2159</v>
      </c>
      <c r="G2349" s="319"/>
      <c r="H2349" s="319"/>
      <c r="I2349" s="319"/>
      <c r="J2349" s="316"/>
      <c r="K2349" s="320">
        <v>12.895</v>
      </c>
      <c r="L2349" s="316"/>
      <c r="M2349" s="316"/>
      <c r="N2349" s="316"/>
      <c r="O2349" s="316"/>
      <c r="P2349" s="316"/>
      <c r="Q2349" s="316"/>
      <c r="S2349" s="321"/>
      <c r="U2349" s="322"/>
      <c r="V2349" s="316"/>
      <c r="W2349" s="316"/>
      <c r="X2349" s="316"/>
      <c r="Y2349" s="316"/>
      <c r="Z2349" s="316"/>
      <c r="AA2349" s="316"/>
      <c r="AB2349" s="323"/>
      <c r="AU2349" s="324" t="s">
        <v>180</v>
      </c>
      <c r="AV2349" s="324" t="s">
        <v>86</v>
      </c>
      <c r="AW2349" s="116" t="s">
        <v>86</v>
      </c>
      <c r="AX2349" s="116" t="s">
        <v>31</v>
      </c>
      <c r="AY2349" s="116" t="s">
        <v>74</v>
      </c>
      <c r="AZ2349" s="324" t="s">
        <v>172</v>
      </c>
    </row>
    <row r="2350" spans="2:52" s="116" customFormat="1" ht="22.6" customHeight="1" x14ac:dyDescent="0.35">
      <c r="B2350" s="315"/>
      <c r="C2350" s="316"/>
      <c r="D2350" s="316"/>
      <c r="E2350" s="317" t="s">
        <v>5</v>
      </c>
      <c r="F2350" s="318" t="s">
        <v>2160</v>
      </c>
      <c r="G2350" s="319"/>
      <c r="H2350" s="319"/>
      <c r="I2350" s="319"/>
      <c r="J2350" s="316"/>
      <c r="K2350" s="320">
        <v>21.536000000000001</v>
      </c>
      <c r="L2350" s="316"/>
      <c r="M2350" s="316"/>
      <c r="N2350" s="316"/>
      <c r="O2350" s="316"/>
      <c r="P2350" s="316"/>
      <c r="Q2350" s="316"/>
      <c r="S2350" s="321"/>
      <c r="U2350" s="322"/>
      <c r="V2350" s="316"/>
      <c r="W2350" s="316"/>
      <c r="X2350" s="316"/>
      <c r="Y2350" s="316"/>
      <c r="Z2350" s="316"/>
      <c r="AA2350" s="316"/>
      <c r="AB2350" s="323"/>
      <c r="AU2350" s="324" t="s">
        <v>180</v>
      </c>
      <c r="AV2350" s="324" t="s">
        <v>86</v>
      </c>
      <c r="AW2350" s="116" t="s">
        <v>86</v>
      </c>
      <c r="AX2350" s="116" t="s">
        <v>31</v>
      </c>
      <c r="AY2350" s="116" t="s">
        <v>74</v>
      </c>
      <c r="AZ2350" s="324" t="s">
        <v>172</v>
      </c>
    </row>
    <row r="2351" spans="2:52" s="116" customFormat="1" ht="22.6" customHeight="1" x14ac:dyDescent="0.35">
      <c r="B2351" s="315"/>
      <c r="C2351" s="316"/>
      <c r="D2351" s="316"/>
      <c r="E2351" s="317" t="s">
        <v>5</v>
      </c>
      <c r="F2351" s="318" t="s">
        <v>2161</v>
      </c>
      <c r="G2351" s="319"/>
      <c r="H2351" s="319"/>
      <c r="I2351" s="319"/>
      <c r="J2351" s="316"/>
      <c r="K2351" s="320">
        <v>26.632999999999999</v>
      </c>
      <c r="L2351" s="316"/>
      <c r="M2351" s="316"/>
      <c r="N2351" s="316"/>
      <c r="O2351" s="316"/>
      <c r="P2351" s="316"/>
      <c r="Q2351" s="316"/>
      <c r="S2351" s="321"/>
      <c r="U2351" s="322"/>
      <c r="V2351" s="316"/>
      <c r="W2351" s="316"/>
      <c r="X2351" s="316"/>
      <c r="Y2351" s="316"/>
      <c r="Z2351" s="316"/>
      <c r="AA2351" s="316"/>
      <c r="AB2351" s="323"/>
      <c r="AU2351" s="324" t="s">
        <v>180</v>
      </c>
      <c r="AV2351" s="324" t="s">
        <v>86</v>
      </c>
      <c r="AW2351" s="116" t="s">
        <v>86</v>
      </c>
      <c r="AX2351" s="116" t="s">
        <v>31</v>
      </c>
      <c r="AY2351" s="116" t="s">
        <v>74</v>
      </c>
      <c r="AZ2351" s="324" t="s">
        <v>172</v>
      </c>
    </row>
    <row r="2352" spans="2:52" s="116" customFormat="1" ht="22.6" customHeight="1" x14ac:dyDescent="0.35">
      <c r="B2352" s="315"/>
      <c r="C2352" s="316"/>
      <c r="D2352" s="316"/>
      <c r="E2352" s="317" t="s">
        <v>5</v>
      </c>
      <c r="F2352" s="318" t="s">
        <v>2158</v>
      </c>
      <c r="G2352" s="319"/>
      <c r="H2352" s="319"/>
      <c r="I2352" s="319"/>
      <c r="J2352" s="316"/>
      <c r="K2352" s="320">
        <v>-2.6</v>
      </c>
      <c r="L2352" s="316"/>
      <c r="M2352" s="316"/>
      <c r="N2352" s="316"/>
      <c r="O2352" s="316"/>
      <c r="P2352" s="316"/>
      <c r="Q2352" s="316"/>
      <c r="S2352" s="321"/>
      <c r="U2352" s="322"/>
      <c r="V2352" s="316"/>
      <c r="W2352" s="316"/>
      <c r="X2352" s="316"/>
      <c r="Y2352" s="316"/>
      <c r="Z2352" s="316"/>
      <c r="AA2352" s="316"/>
      <c r="AB2352" s="323"/>
      <c r="AU2352" s="324" t="s">
        <v>180</v>
      </c>
      <c r="AV2352" s="324" t="s">
        <v>86</v>
      </c>
      <c r="AW2352" s="116" t="s">
        <v>86</v>
      </c>
      <c r="AX2352" s="116" t="s">
        <v>31</v>
      </c>
      <c r="AY2352" s="116" t="s">
        <v>74</v>
      </c>
      <c r="AZ2352" s="324" t="s">
        <v>172</v>
      </c>
    </row>
    <row r="2353" spans="2:52" s="116" customFormat="1" ht="22.6" customHeight="1" x14ac:dyDescent="0.35">
      <c r="B2353" s="315"/>
      <c r="C2353" s="316"/>
      <c r="D2353" s="316"/>
      <c r="E2353" s="317" t="s">
        <v>5</v>
      </c>
      <c r="F2353" s="318" t="s">
        <v>2162</v>
      </c>
      <c r="G2353" s="319"/>
      <c r="H2353" s="319"/>
      <c r="I2353" s="319"/>
      <c r="J2353" s="316"/>
      <c r="K2353" s="320">
        <v>35.496000000000002</v>
      </c>
      <c r="L2353" s="316"/>
      <c r="M2353" s="316"/>
      <c r="N2353" s="316"/>
      <c r="O2353" s="316"/>
      <c r="P2353" s="316"/>
      <c r="Q2353" s="316"/>
      <c r="S2353" s="321"/>
      <c r="U2353" s="322"/>
      <c r="V2353" s="316"/>
      <c r="W2353" s="316"/>
      <c r="X2353" s="316"/>
      <c r="Y2353" s="316"/>
      <c r="Z2353" s="316"/>
      <c r="AA2353" s="316"/>
      <c r="AB2353" s="323"/>
      <c r="AU2353" s="324" t="s">
        <v>180</v>
      </c>
      <c r="AV2353" s="324" t="s">
        <v>86</v>
      </c>
      <c r="AW2353" s="116" t="s">
        <v>86</v>
      </c>
      <c r="AX2353" s="116" t="s">
        <v>31</v>
      </c>
      <c r="AY2353" s="116" t="s">
        <v>74</v>
      </c>
      <c r="AZ2353" s="324" t="s">
        <v>172</v>
      </c>
    </row>
    <row r="2354" spans="2:52" s="116" customFormat="1" ht="22.6" customHeight="1" x14ac:dyDescent="0.35">
      <c r="B2354" s="315"/>
      <c r="C2354" s="316"/>
      <c r="D2354" s="316"/>
      <c r="E2354" s="317" t="s">
        <v>5</v>
      </c>
      <c r="F2354" s="318" t="s">
        <v>2163</v>
      </c>
      <c r="G2354" s="319"/>
      <c r="H2354" s="319"/>
      <c r="I2354" s="319"/>
      <c r="J2354" s="316"/>
      <c r="K2354" s="320">
        <v>52.296999999999997</v>
      </c>
      <c r="L2354" s="316"/>
      <c r="M2354" s="316"/>
      <c r="N2354" s="316"/>
      <c r="O2354" s="316"/>
      <c r="P2354" s="316"/>
      <c r="Q2354" s="316"/>
      <c r="S2354" s="321"/>
      <c r="U2354" s="322"/>
      <c r="V2354" s="316"/>
      <c r="W2354" s="316"/>
      <c r="X2354" s="316"/>
      <c r="Y2354" s="316"/>
      <c r="Z2354" s="316"/>
      <c r="AA2354" s="316"/>
      <c r="AB2354" s="323"/>
      <c r="AU2354" s="324" t="s">
        <v>180</v>
      </c>
      <c r="AV2354" s="324" t="s">
        <v>86</v>
      </c>
      <c r="AW2354" s="116" t="s">
        <v>86</v>
      </c>
      <c r="AX2354" s="116" t="s">
        <v>31</v>
      </c>
      <c r="AY2354" s="116" t="s">
        <v>74</v>
      </c>
      <c r="AZ2354" s="324" t="s">
        <v>172</v>
      </c>
    </row>
    <row r="2355" spans="2:52" s="116" customFormat="1" ht="22.6" customHeight="1" x14ac:dyDescent="0.35">
      <c r="B2355" s="315"/>
      <c r="C2355" s="316"/>
      <c r="D2355" s="316"/>
      <c r="E2355" s="317" t="s">
        <v>5</v>
      </c>
      <c r="F2355" s="318" t="s">
        <v>2164</v>
      </c>
      <c r="G2355" s="319"/>
      <c r="H2355" s="319"/>
      <c r="I2355" s="319"/>
      <c r="J2355" s="316"/>
      <c r="K2355" s="320">
        <v>12.551</v>
      </c>
      <c r="L2355" s="316"/>
      <c r="M2355" s="316"/>
      <c r="N2355" s="316"/>
      <c r="O2355" s="316"/>
      <c r="P2355" s="316"/>
      <c r="Q2355" s="316"/>
      <c r="S2355" s="321"/>
      <c r="U2355" s="322"/>
      <c r="V2355" s="316"/>
      <c r="W2355" s="316"/>
      <c r="X2355" s="316"/>
      <c r="Y2355" s="316"/>
      <c r="Z2355" s="316"/>
      <c r="AA2355" s="316"/>
      <c r="AB2355" s="323"/>
      <c r="AU2355" s="324" t="s">
        <v>180</v>
      </c>
      <c r="AV2355" s="324" t="s">
        <v>86</v>
      </c>
      <c r="AW2355" s="116" t="s">
        <v>86</v>
      </c>
      <c r="AX2355" s="116" t="s">
        <v>31</v>
      </c>
      <c r="AY2355" s="116" t="s">
        <v>74</v>
      </c>
      <c r="AZ2355" s="324" t="s">
        <v>172</v>
      </c>
    </row>
    <row r="2356" spans="2:52" s="116" customFormat="1" ht="22.6" customHeight="1" x14ac:dyDescent="0.35">
      <c r="B2356" s="315"/>
      <c r="C2356" s="316"/>
      <c r="D2356" s="316"/>
      <c r="E2356" s="317" t="s">
        <v>5</v>
      </c>
      <c r="F2356" s="318" t="s">
        <v>2165</v>
      </c>
      <c r="G2356" s="319"/>
      <c r="H2356" s="319"/>
      <c r="I2356" s="319"/>
      <c r="J2356" s="316"/>
      <c r="K2356" s="320">
        <v>38.36</v>
      </c>
      <c r="L2356" s="316"/>
      <c r="M2356" s="316"/>
      <c r="N2356" s="316"/>
      <c r="O2356" s="316"/>
      <c r="P2356" s="316"/>
      <c r="Q2356" s="316"/>
      <c r="S2356" s="321"/>
      <c r="U2356" s="322"/>
      <c r="V2356" s="316"/>
      <c r="W2356" s="316"/>
      <c r="X2356" s="316"/>
      <c r="Y2356" s="316"/>
      <c r="Z2356" s="316"/>
      <c r="AA2356" s="316"/>
      <c r="AB2356" s="323"/>
      <c r="AU2356" s="324" t="s">
        <v>180</v>
      </c>
      <c r="AV2356" s="324" t="s">
        <v>86</v>
      </c>
      <c r="AW2356" s="116" t="s">
        <v>86</v>
      </c>
      <c r="AX2356" s="116" t="s">
        <v>31</v>
      </c>
      <c r="AY2356" s="116" t="s">
        <v>74</v>
      </c>
      <c r="AZ2356" s="324" t="s">
        <v>172</v>
      </c>
    </row>
    <row r="2357" spans="2:52" s="116" customFormat="1" ht="22.6" customHeight="1" x14ac:dyDescent="0.35">
      <c r="B2357" s="315"/>
      <c r="C2357" s="316"/>
      <c r="D2357" s="316"/>
      <c r="E2357" s="317" t="s">
        <v>5</v>
      </c>
      <c r="F2357" s="318" t="s">
        <v>2166</v>
      </c>
      <c r="G2357" s="319"/>
      <c r="H2357" s="319"/>
      <c r="I2357" s="319"/>
      <c r="J2357" s="316"/>
      <c r="K2357" s="320">
        <v>39.215000000000003</v>
      </c>
      <c r="L2357" s="316"/>
      <c r="M2357" s="316"/>
      <c r="N2357" s="316"/>
      <c r="O2357" s="316"/>
      <c r="P2357" s="316"/>
      <c r="Q2357" s="316"/>
      <c r="S2357" s="321"/>
      <c r="U2357" s="322"/>
      <c r="V2357" s="316"/>
      <c r="W2357" s="316"/>
      <c r="X2357" s="316"/>
      <c r="Y2357" s="316"/>
      <c r="Z2357" s="316"/>
      <c r="AA2357" s="316"/>
      <c r="AB2357" s="323"/>
      <c r="AU2357" s="324" t="s">
        <v>180</v>
      </c>
      <c r="AV2357" s="324" t="s">
        <v>86</v>
      </c>
      <c r="AW2357" s="116" t="s">
        <v>86</v>
      </c>
      <c r="AX2357" s="116" t="s">
        <v>31</v>
      </c>
      <c r="AY2357" s="116" t="s">
        <v>74</v>
      </c>
      <c r="AZ2357" s="324" t="s">
        <v>172</v>
      </c>
    </row>
    <row r="2358" spans="2:52" s="116" customFormat="1" ht="22.6" customHeight="1" x14ac:dyDescent="0.35">
      <c r="B2358" s="315"/>
      <c r="C2358" s="316"/>
      <c r="D2358" s="316"/>
      <c r="E2358" s="317" t="s">
        <v>5</v>
      </c>
      <c r="F2358" s="318" t="s">
        <v>2167</v>
      </c>
      <c r="G2358" s="319"/>
      <c r="H2358" s="319"/>
      <c r="I2358" s="319"/>
      <c r="J2358" s="316"/>
      <c r="K2358" s="320">
        <v>39.215000000000003</v>
      </c>
      <c r="L2358" s="316"/>
      <c r="M2358" s="316"/>
      <c r="N2358" s="316"/>
      <c r="O2358" s="316"/>
      <c r="P2358" s="316"/>
      <c r="Q2358" s="316"/>
      <c r="S2358" s="321"/>
      <c r="U2358" s="322"/>
      <c r="V2358" s="316"/>
      <c r="W2358" s="316"/>
      <c r="X2358" s="316"/>
      <c r="Y2358" s="316"/>
      <c r="Z2358" s="316"/>
      <c r="AA2358" s="316"/>
      <c r="AB2358" s="323"/>
      <c r="AU2358" s="324" t="s">
        <v>180</v>
      </c>
      <c r="AV2358" s="324" t="s">
        <v>86</v>
      </c>
      <c r="AW2358" s="116" t="s">
        <v>86</v>
      </c>
      <c r="AX2358" s="116" t="s">
        <v>31</v>
      </c>
      <c r="AY2358" s="116" t="s">
        <v>74</v>
      </c>
      <c r="AZ2358" s="324" t="s">
        <v>172</v>
      </c>
    </row>
    <row r="2359" spans="2:52" s="116" customFormat="1" ht="22.6" customHeight="1" x14ac:dyDescent="0.35">
      <c r="B2359" s="315"/>
      <c r="C2359" s="316"/>
      <c r="D2359" s="316"/>
      <c r="E2359" s="317" t="s">
        <v>5</v>
      </c>
      <c r="F2359" s="318" t="s">
        <v>2168</v>
      </c>
      <c r="G2359" s="319"/>
      <c r="H2359" s="319"/>
      <c r="I2359" s="319"/>
      <c r="J2359" s="316"/>
      <c r="K2359" s="320">
        <v>37.045000000000002</v>
      </c>
      <c r="L2359" s="316"/>
      <c r="M2359" s="316"/>
      <c r="N2359" s="316"/>
      <c r="O2359" s="316"/>
      <c r="P2359" s="316"/>
      <c r="Q2359" s="316"/>
      <c r="S2359" s="321"/>
      <c r="U2359" s="322"/>
      <c r="V2359" s="316"/>
      <c r="W2359" s="316"/>
      <c r="X2359" s="316"/>
      <c r="Y2359" s="316"/>
      <c r="Z2359" s="316"/>
      <c r="AA2359" s="316"/>
      <c r="AB2359" s="323"/>
      <c r="AU2359" s="324" t="s">
        <v>180</v>
      </c>
      <c r="AV2359" s="324" t="s">
        <v>86</v>
      </c>
      <c r="AW2359" s="116" t="s">
        <v>86</v>
      </c>
      <c r="AX2359" s="116" t="s">
        <v>31</v>
      </c>
      <c r="AY2359" s="116" t="s">
        <v>74</v>
      </c>
      <c r="AZ2359" s="324" t="s">
        <v>172</v>
      </c>
    </row>
    <row r="2360" spans="2:52" s="116" customFormat="1" ht="22.6" customHeight="1" x14ac:dyDescent="0.35">
      <c r="B2360" s="315"/>
      <c r="C2360" s="316"/>
      <c r="D2360" s="316"/>
      <c r="E2360" s="317" t="s">
        <v>5</v>
      </c>
      <c r="F2360" s="318" t="s">
        <v>2169</v>
      </c>
      <c r="G2360" s="319"/>
      <c r="H2360" s="319"/>
      <c r="I2360" s="319"/>
      <c r="J2360" s="316"/>
      <c r="K2360" s="320">
        <v>24.024999999999999</v>
      </c>
      <c r="L2360" s="316"/>
      <c r="M2360" s="316"/>
      <c r="N2360" s="316"/>
      <c r="O2360" s="316"/>
      <c r="P2360" s="316"/>
      <c r="Q2360" s="316"/>
      <c r="S2360" s="321"/>
      <c r="U2360" s="322"/>
      <c r="V2360" s="316"/>
      <c r="W2360" s="316"/>
      <c r="X2360" s="316"/>
      <c r="Y2360" s="316"/>
      <c r="Z2360" s="316"/>
      <c r="AA2360" s="316"/>
      <c r="AB2360" s="323"/>
      <c r="AU2360" s="324" t="s">
        <v>180</v>
      </c>
      <c r="AV2360" s="324" t="s">
        <v>86</v>
      </c>
      <c r="AW2360" s="116" t="s">
        <v>86</v>
      </c>
      <c r="AX2360" s="116" t="s">
        <v>31</v>
      </c>
      <c r="AY2360" s="116" t="s">
        <v>74</v>
      </c>
      <c r="AZ2360" s="324" t="s">
        <v>172</v>
      </c>
    </row>
    <row r="2361" spans="2:52" s="116" customFormat="1" ht="22.6" customHeight="1" x14ac:dyDescent="0.35">
      <c r="B2361" s="315"/>
      <c r="C2361" s="316"/>
      <c r="D2361" s="316"/>
      <c r="E2361" s="317" t="s">
        <v>5</v>
      </c>
      <c r="F2361" s="318" t="s">
        <v>2170</v>
      </c>
      <c r="G2361" s="319"/>
      <c r="H2361" s="319"/>
      <c r="I2361" s="319"/>
      <c r="J2361" s="316"/>
      <c r="K2361" s="320">
        <v>68.634</v>
      </c>
      <c r="L2361" s="316"/>
      <c r="M2361" s="316"/>
      <c r="N2361" s="316"/>
      <c r="O2361" s="316"/>
      <c r="P2361" s="316"/>
      <c r="Q2361" s="316"/>
      <c r="S2361" s="321"/>
      <c r="U2361" s="322"/>
      <c r="V2361" s="316"/>
      <c r="W2361" s="316"/>
      <c r="X2361" s="316"/>
      <c r="Y2361" s="316"/>
      <c r="Z2361" s="316"/>
      <c r="AA2361" s="316"/>
      <c r="AB2361" s="323"/>
      <c r="AU2361" s="324" t="s">
        <v>180</v>
      </c>
      <c r="AV2361" s="324" t="s">
        <v>86</v>
      </c>
      <c r="AW2361" s="116" t="s">
        <v>86</v>
      </c>
      <c r="AX2361" s="116" t="s">
        <v>31</v>
      </c>
      <c r="AY2361" s="116" t="s">
        <v>74</v>
      </c>
      <c r="AZ2361" s="324" t="s">
        <v>172</v>
      </c>
    </row>
    <row r="2362" spans="2:52" s="116" customFormat="1" ht="22.6" customHeight="1" x14ac:dyDescent="0.35">
      <c r="B2362" s="315"/>
      <c r="C2362" s="316"/>
      <c r="D2362" s="316"/>
      <c r="E2362" s="317" t="s">
        <v>5</v>
      </c>
      <c r="F2362" s="318" t="s">
        <v>2171</v>
      </c>
      <c r="G2362" s="319"/>
      <c r="H2362" s="319"/>
      <c r="I2362" s="319"/>
      <c r="J2362" s="316"/>
      <c r="K2362" s="320">
        <v>46.19</v>
      </c>
      <c r="L2362" s="316"/>
      <c r="M2362" s="316"/>
      <c r="N2362" s="316"/>
      <c r="O2362" s="316"/>
      <c r="P2362" s="316"/>
      <c r="Q2362" s="316"/>
      <c r="S2362" s="321"/>
      <c r="U2362" s="322"/>
      <c r="V2362" s="316"/>
      <c r="W2362" s="316"/>
      <c r="X2362" s="316"/>
      <c r="Y2362" s="316"/>
      <c r="Z2362" s="316"/>
      <c r="AA2362" s="316"/>
      <c r="AB2362" s="323"/>
      <c r="AU2362" s="324" t="s">
        <v>180</v>
      </c>
      <c r="AV2362" s="324" t="s">
        <v>86</v>
      </c>
      <c r="AW2362" s="116" t="s">
        <v>86</v>
      </c>
      <c r="AX2362" s="116" t="s">
        <v>31</v>
      </c>
      <c r="AY2362" s="116" t="s">
        <v>74</v>
      </c>
      <c r="AZ2362" s="324" t="s">
        <v>172</v>
      </c>
    </row>
    <row r="2363" spans="2:52" s="116" customFormat="1" ht="22.6" customHeight="1" x14ac:dyDescent="0.35">
      <c r="B2363" s="315"/>
      <c r="C2363" s="316"/>
      <c r="D2363" s="316"/>
      <c r="E2363" s="317" t="s">
        <v>5</v>
      </c>
      <c r="F2363" s="318" t="s">
        <v>2172</v>
      </c>
      <c r="G2363" s="319"/>
      <c r="H2363" s="319"/>
      <c r="I2363" s="319"/>
      <c r="J2363" s="316"/>
      <c r="K2363" s="320">
        <v>39.68</v>
      </c>
      <c r="L2363" s="316"/>
      <c r="M2363" s="316"/>
      <c r="N2363" s="316"/>
      <c r="O2363" s="316"/>
      <c r="P2363" s="316"/>
      <c r="Q2363" s="316"/>
      <c r="S2363" s="321"/>
      <c r="U2363" s="322"/>
      <c r="V2363" s="316"/>
      <c r="W2363" s="316"/>
      <c r="X2363" s="316"/>
      <c r="Y2363" s="316"/>
      <c r="Z2363" s="316"/>
      <c r="AA2363" s="316"/>
      <c r="AB2363" s="323"/>
      <c r="AU2363" s="324" t="s">
        <v>180</v>
      </c>
      <c r="AV2363" s="324" t="s">
        <v>86</v>
      </c>
      <c r="AW2363" s="116" t="s">
        <v>86</v>
      </c>
      <c r="AX2363" s="116" t="s">
        <v>31</v>
      </c>
      <c r="AY2363" s="116" t="s">
        <v>74</v>
      </c>
      <c r="AZ2363" s="324" t="s">
        <v>172</v>
      </c>
    </row>
    <row r="2364" spans="2:52" s="116" customFormat="1" ht="22.6" customHeight="1" x14ac:dyDescent="0.35">
      <c r="B2364" s="315"/>
      <c r="C2364" s="316"/>
      <c r="D2364" s="316"/>
      <c r="E2364" s="317" t="s">
        <v>5</v>
      </c>
      <c r="F2364" s="318" t="s">
        <v>2173</v>
      </c>
      <c r="G2364" s="319"/>
      <c r="H2364" s="319"/>
      <c r="I2364" s="319"/>
      <c r="J2364" s="316"/>
      <c r="K2364" s="320">
        <v>25.42</v>
      </c>
      <c r="L2364" s="316"/>
      <c r="M2364" s="316"/>
      <c r="N2364" s="316"/>
      <c r="O2364" s="316"/>
      <c r="P2364" s="316"/>
      <c r="Q2364" s="316"/>
      <c r="S2364" s="321"/>
      <c r="U2364" s="322"/>
      <c r="V2364" s="316"/>
      <c r="W2364" s="316"/>
      <c r="X2364" s="316"/>
      <c r="Y2364" s="316"/>
      <c r="Z2364" s="316"/>
      <c r="AA2364" s="316"/>
      <c r="AB2364" s="323"/>
      <c r="AU2364" s="324" t="s">
        <v>180</v>
      </c>
      <c r="AV2364" s="324" t="s">
        <v>86</v>
      </c>
      <c r="AW2364" s="116" t="s">
        <v>86</v>
      </c>
      <c r="AX2364" s="116" t="s">
        <v>31</v>
      </c>
      <c r="AY2364" s="116" t="s">
        <v>74</v>
      </c>
      <c r="AZ2364" s="324" t="s">
        <v>172</v>
      </c>
    </row>
    <row r="2365" spans="2:52" s="116" customFormat="1" ht="22.6" customHeight="1" x14ac:dyDescent="0.35">
      <c r="B2365" s="315"/>
      <c r="C2365" s="316"/>
      <c r="D2365" s="316"/>
      <c r="E2365" s="317" t="s">
        <v>5</v>
      </c>
      <c r="F2365" s="318" t="s">
        <v>2174</v>
      </c>
      <c r="G2365" s="319"/>
      <c r="H2365" s="319"/>
      <c r="I2365" s="319"/>
      <c r="J2365" s="316"/>
      <c r="K2365" s="320">
        <v>60.14</v>
      </c>
      <c r="L2365" s="316"/>
      <c r="M2365" s="316"/>
      <c r="N2365" s="316"/>
      <c r="O2365" s="316"/>
      <c r="P2365" s="316"/>
      <c r="Q2365" s="316"/>
      <c r="S2365" s="321"/>
      <c r="U2365" s="322"/>
      <c r="V2365" s="316"/>
      <c r="W2365" s="316"/>
      <c r="X2365" s="316"/>
      <c r="Y2365" s="316"/>
      <c r="Z2365" s="316"/>
      <c r="AA2365" s="316"/>
      <c r="AB2365" s="323"/>
      <c r="AU2365" s="324" t="s">
        <v>180</v>
      </c>
      <c r="AV2365" s="324" t="s">
        <v>86</v>
      </c>
      <c r="AW2365" s="116" t="s">
        <v>86</v>
      </c>
      <c r="AX2365" s="116" t="s">
        <v>31</v>
      </c>
      <c r="AY2365" s="116" t="s">
        <v>74</v>
      </c>
      <c r="AZ2365" s="324" t="s">
        <v>172</v>
      </c>
    </row>
    <row r="2366" spans="2:52" s="116" customFormat="1" ht="22.6" customHeight="1" x14ac:dyDescent="0.35">
      <c r="B2366" s="315"/>
      <c r="C2366" s="316"/>
      <c r="D2366" s="316"/>
      <c r="E2366" s="317" t="s">
        <v>5</v>
      </c>
      <c r="F2366" s="318" t="s">
        <v>2175</v>
      </c>
      <c r="G2366" s="319"/>
      <c r="H2366" s="319"/>
      <c r="I2366" s="319"/>
      <c r="J2366" s="316"/>
      <c r="K2366" s="320">
        <v>41.664000000000001</v>
      </c>
      <c r="L2366" s="316"/>
      <c r="M2366" s="316"/>
      <c r="N2366" s="316"/>
      <c r="O2366" s="316"/>
      <c r="P2366" s="316"/>
      <c r="Q2366" s="316"/>
      <c r="S2366" s="321"/>
      <c r="U2366" s="322"/>
      <c r="V2366" s="316"/>
      <c r="W2366" s="316"/>
      <c r="X2366" s="316"/>
      <c r="Y2366" s="316"/>
      <c r="Z2366" s="316"/>
      <c r="AA2366" s="316"/>
      <c r="AB2366" s="323"/>
      <c r="AU2366" s="324" t="s">
        <v>180</v>
      </c>
      <c r="AV2366" s="324" t="s">
        <v>86</v>
      </c>
      <c r="AW2366" s="116" t="s">
        <v>86</v>
      </c>
      <c r="AX2366" s="116" t="s">
        <v>31</v>
      </c>
      <c r="AY2366" s="116" t="s">
        <v>74</v>
      </c>
      <c r="AZ2366" s="324" t="s">
        <v>172</v>
      </c>
    </row>
    <row r="2367" spans="2:52" s="116" customFormat="1" ht="22.6" customHeight="1" x14ac:dyDescent="0.35">
      <c r="B2367" s="315"/>
      <c r="C2367" s="316"/>
      <c r="D2367" s="316"/>
      <c r="E2367" s="317" t="s">
        <v>5</v>
      </c>
      <c r="F2367" s="318" t="s">
        <v>2176</v>
      </c>
      <c r="G2367" s="319"/>
      <c r="H2367" s="319"/>
      <c r="I2367" s="319"/>
      <c r="J2367" s="316"/>
      <c r="K2367" s="320">
        <v>15.9</v>
      </c>
      <c r="L2367" s="316"/>
      <c r="M2367" s="316"/>
      <c r="N2367" s="316"/>
      <c r="O2367" s="316"/>
      <c r="P2367" s="316"/>
      <c r="Q2367" s="316"/>
      <c r="S2367" s="321"/>
      <c r="U2367" s="322"/>
      <c r="V2367" s="316"/>
      <c r="W2367" s="316"/>
      <c r="X2367" s="316"/>
      <c r="Y2367" s="316"/>
      <c r="Z2367" s="316"/>
      <c r="AA2367" s="316"/>
      <c r="AB2367" s="323"/>
      <c r="AU2367" s="324" t="s">
        <v>180</v>
      </c>
      <c r="AV2367" s="324" t="s">
        <v>86</v>
      </c>
      <c r="AW2367" s="116" t="s">
        <v>86</v>
      </c>
      <c r="AX2367" s="116" t="s">
        <v>31</v>
      </c>
      <c r="AY2367" s="116" t="s">
        <v>74</v>
      </c>
      <c r="AZ2367" s="324" t="s">
        <v>172</v>
      </c>
    </row>
    <row r="2368" spans="2:52" s="116" customFormat="1" ht="22.6" customHeight="1" x14ac:dyDescent="0.35">
      <c r="B2368" s="315"/>
      <c r="C2368" s="316"/>
      <c r="D2368" s="316"/>
      <c r="E2368" s="317" t="s">
        <v>5</v>
      </c>
      <c r="F2368" s="318" t="s">
        <v>2177</v>
      </c>
      <c r="G2368" s="319"/>
      <c r="H2368" s="319"/>
      <c r="I2368" s="319"/>
      <c r="J2368" s="316"/>
      <c r="K2368" s="320">
        <v>53.753999999999998</v>
      </c>
      <c r="L2368" s="316"/>
      <c r="M2368" s="316"/>
      <c r="N2368" s="316"/>
      <c r="O2368" s="316"/>
      <c r="P2368" s="316"/>
      <c r="Q2368" s="316"/>
      <c r="S2368" s="321"/>
      <c r="U2368" s="322"/>
      <c r="V2368" s="316"/>
      <c r="W2368" s="316"/>
      <c r="X2368" s="316"/>
      <c r="Y2368" s="316"/>
      <c r="Z2368" s="316"/>
      <c r="AA2368" s="316"/>
      <c r="AB2368" s="323"/>
      <c r="AU2368" s="324" t="s">
        <v>180</v>
      </c>
      <c r="AV2368" s="324" t="s">
        <v>86</v>
      </c>
      <c r="AW2368" s="116" t="s">
        <v>86</v>
      </c>
      <c r="AX2368" s="116" t="s">
        <v>31</v>
      </c>
      <c r="AY2368" s="116" t="s">
        <v>74</v>
      </c>
      <c r="AZ2368" s="324" t="s">
        <v>172</v>
      </c>
    </row>
    <row r="2369" spans="2:52" s="116" customFormat="1" ht="22.6" customHeight="1" x14ac:dyDescent="0.35">
      <c r="B2369" s="315"/>
      <c r="C2369" s="316"/>
      <c r="D2369" s="316"/>
      <c r="E2369" s="317" t="s">
        <v>5</v>
      </c>
      <c r="F2369" s="318" t="s">
        <v>2178</v>
      </c>
      <c r="G2369" s="319"/>
      <c r="H2369" s="319"/>
      <c r="I2369" s="319"/>
      <c r="J2369" s="316"/>
      <c r="K2369" s="320">
        <v>13.95</v>
      </c>
      <c r="L2369" s="316"/>
      <c r="M2369" s="316"/>
      <c r="N2369" s="316"/>
      <c r="O2369" s="316"/>
      <c r="P2369" s="316"/>
      <c r="Q2369" s="316"/>
      <c r="S2369" s="321"/>
      <c r="U2369" s="322"/>
      <c r="V2369" s="316"/>
      <c r="W2369" s="316"/>
      <c r="X2369" s="316"/>
      <c r="Y2369" s="316"/>
      <c r="Z2369" s="316"/>
      <c r="AA2369" s="316"/>
      <c r="AB2369" s="323"/>
      <c r="AU2369" s="324" t="s">
        <v>180</v>
      </c>
      <c r="AV2369" s="324" t="s">
        <v>86</v>
      </c>
      <c r="AW2369" s="116" t="s">
        <v>86</v>
      </c>
      <c r="AX2369" s="116" t="s">
        <v>31</v>
      </c>
      <c r="AY2369" s="116" t="s">
        <v>74</v>
      </c>
      <c r="AZ2369" s="324" t="s">
        <v>172</v>
      </c>
    </row>
    <row r="2370" spans="2:52" s="116" customFormat="1" ht="22.6" customHeight="1" x14ac:dyDescent="0.35">
      <c r="B2370" s="315"/>
      <c r="C2370" s="316"/>
      <c r="D2370" s="316"/>
      <c r="E2370" s="317" t="s">
        <v>5</v>
      </c>
      <c r="F2370" s="318" t="s">
        <v>2179</v>
      </c>
      <c r="G2370" s="319"/>
      <c r="H2370" s="319"/>
      <c r="I2370" s="319"/>
      <c r="J2370" s="316"/>
      <c r="K2370" s="320">
        <v>15.81</v>
      </c>
      <c r="L2370" s="316"/>
      <c r="M2370" s="316"/>
      <c r="N2370" s="316"/>
      <c r="O2370" s="316"/>
      <c r="P2370" s="316"/>
      <c r="Q2370" s="316"/>
      <c r="S2370" s="321"/>
      <c r="U2370" s="322"/>
      <c r="V2370" s="316"/>
      <c r="W2370" s="316"/>
      <c r="X2370" s="316"/>
      <c r="Y2370" s="316"/>
      <c r="Z2370" s="316"/>
      <c r="AA2370" s="316"/>
      <c r="AB2370" s="323"/>
      <c r="AU2370" s="324" t="s">
        <v>180</v>
      </c>
      <c r="AV2370" s="324" t="s">
        <v>86</v>
      </c>
      <c r="AW2370" s="116" t="s">
        <v>86</v>
      </c>
      <c r="AX2370" s="116" t="s">
        <v>31</v>
      </c>
      <c r="AY2370" s="116" t="s">
        <v>74</v>
      </c>
      <c r="AZ2370" s="324" t="s">
        <v>172</v>
      </c>
    </row>
    <row r="2371" spans="2:52" s="116" customFormat="1" ht="22.6" customHeight="1" x14ac:dyDescent="0.35">
      <c r="B2371" s="315"/>
      <c r="C2371" s="316"/>
      <c r="D2371" s="316"/>
      <c r="E2371" s="317" t="s">
        <v>5</v>
      </c>
      <c r="F2371" s="318" t="s">
        <v>2180</v>
      </c>
      <c r="G2371" s="319"/>
      <c r="H2371" s="319"/>
      <c r="I2371" s="319"/>
      <c r="J2371" s="316"/>
      <c r="K2371" s="320">
        <v>13.95</v>
      </c>
      <c r="L2371" s="316"/>
      <c r="M2371" s="316"/>
      <c r="N2371" s="316"/>
      <c r="O2371" s="316"/>
      <c r="P2371" s="316"/>
      <c r="Q2371" s="316"/>
      <c r="S2371" s="321"/>
      <c r="U2371" s="322"/>
      <c r="V2371" s="316"/>
      <c r="W2371" s="316"/>
      <c r="X2371" s="316"/>
      <c r="Y2371" s="316"/>
      <c r="Z2371" s="316"/>
      <c r="AA2371" s="316"/>
      <c r="AB2371" s="323"/>
      <c r="AU2371" s="324" t="s">
        <v>180</v>
      </c>
      <c r="AV2371" s="324" t="s">
        <v>86</v>
      </c>
      <c r="AW2371" s="116" t="s">
        <v>86</v>
      </c>
      <c r="AX2371" s="116" t="s">
        <v>31</v>
      </c>
      <c r="AY2371" s="116" t="s">
        <v>74</v>
      </c>
      <c r="AZ2371" s="324" t="s">
        <v>172</v>
      </c>
    </row>
    <row r="2372" spans="2:52" s="116" customFormat="1" ht="22.6" customHeight="1" x14ac:dyDescent="0.35">
      <c r="B2372" s="315"/>
      <c r="C2372" s="316"/>
      <c r="D2372" s="316"/>
      <c r="E2372" s="317" t="s">
        <v>5</v>
      </c>
      <c r="F2372" s="318" t="s">
        <v>2181</v>
      </c>
      <c r="G2372" s="319"/>
      <c r="H2372" s="319"/>
      <c r="I2372" s="319"/>
      <c r="J2372" s="316"/>
      <c r="K2372" s="320">
        <v>14.88</v>
      </c>
      <c r="L2372" s="316"/>
      <c r="M2372" s="316"/>
      <c r="N2372" s="316"/>
      <c r="O2372" s="316"/>
      <c r="P2372" s="316"/>
      <c r="Q2372" s="316"/>
      <c r="S2372" s="321"/>
      <c r="U2372" s="322"/>
      <c r="V2372" s="316"/>
      <c r="W2372" s="316"/>
      <c r="X2372" s="316"/>
      <c r="Y2372" s="316"/>
      <c r="Z2372" s="316"/>
      <c r="AA2372" s="316"/>
      <c r="AB2372" s="323"/>
      <c r="AU2372" s="324" t="s">
        <v>180</v>
      </c>
      <c r="AV2372" s="324" t="s">
        <v>86</v>
      </c>
      <c r="AW2372" s="116" t="s">
        <v>86</v>
      </c>
      <c r="AX2372" s="116" t="s">
        <v>31</v>
      </c>
      <c r="AY2372" s="116" t="s">
        <v>74</v>
      </c>
      <c r="AZ2372" s="324" t="s">
        <v>172</v>
      </c>
    </row>
    <row r="2373" spans="2:52" s="116" customFormat="1" ht="22.6" customHeight="1" x14ac:dyDescent="0.35">
      <c r="B2373" s="315"/>
      <c r="C2373" s="316"/>
      <c r="D2373" s="316"/>
      <c r="E2373" s="317" t="s">
        <v>5</v>
      </c>
      <c r="F2373" s="318" t="s">
        <v>2182</v>
      </c>
      <c r="G2373" s="319"/>
      <c r="H2373" s="319"/>
      <c r="I2373" s="319"/>
      <c r="J2373" s="316"/>
      <c r="K2373" s="320">
        <v>22.164999999999999</v>
      </c>
      <c r="L2373" s="316"/>
      <c r="M2373" s="316"/>
      <c r="N2373" s="316"/>
      <c r="O2373" s="316"/>
      <c r="P2373" s="316"/>
      <c r="Q2373" s="316"/>
      <c r="S2373" s="321"/>
      <c r="U2373" s="322"/>
      <c r="V2373" s="316"/>
      <c r="W2373" s="316"/>
      <c r="X2373" s="316"/>
      <c r="Y2373" s="316"/>
      <c r="Z2373" s="316"/>
      <c r="AA2373" s="316"/>
      <c r="AB2373" s="323"/>
      <c r="AU2373" s="324" t="s">
        <v>180</v>
      </c>
      <c r="AV2373" s="324" t="s">
        <v>86</v>
      </c>
      <c r="AW2373" s="116" t="s">
        <v>86</v>
      </c>
      <c r="AX2373" s="116" t="s">
        <v>31</v>
      </c>
      <c r="AY2373" s="116" t="s">
        <v>74</v>
      </c>
      <c r="AZ2373" s="324" t="s">
        <v>172</v>
      </c>
    </row>
    <row r="2374" spans="2:52" s="116" customFormat="1" ht="22.6" customHeight="1" x14ac:dyDescent="0.35">
      <c r="B2374" s="315"/>
      <c r="C2374" s="316"/>
      <c r="D2374" s="316"/>
      <c r="E2374" s="317" t="s">
        <v>5</v>
      </c>
      <c r="F2374" s="318" t="s">
        <v>2183</v>
      </c>
      <c r="G2374" s="319"/>
      <c r="H2374" s="319"/>
      <c r="I2374" s="319"/>
      <c r="J2374" s="316"/>
      <c r="K2374" s="320">
        <v>38.997999999999998</v>
      </c>
      <c r="L2374" s="316"/>
      <c r="M2374" s="316"/>
      <c r="N2374" s="316"/>
      <c r="O2374" s="316"/>
      <c r="P2374" s="316"/>
      <c r="Q2374" s="316"/>
      <c r="S2374" s="321"/>
      <c r="U2374" s="322"/>
      <c r="V2374" s="316"/>
      <c r="W2374" s="316"/>
      <c r="X2374" s="316"/>
      <c r="Y2374" s="316"/>
      <c r="Z2374" s="316"/>
      <c r="AA2374" s="316"/>
      <c r="AB2374" s="323"/>
      <c r="AU2374" s="324" t="s">
        <v>180</v>
      </c>
      <c r="AV2374" s="324" t="s">
        <v>86</v>
      </c>
      <c r="AW2374" s="116" t="s">
        <v>86</v>
      </c>
      <c r="AX2374" s="116" t="s">
        <v>31</v>
      </c>
      <c r="AY2374" s="116" t="s">
        <v>74</v>
      </c>
      <c r="AZ2374" s="324" t="s">
        <v>172</v>
      </c>
    </row>
    <row r="2375" spans="2:52" s="116" customFormat="1" ht="22.6" customHeight="1" x14ac:dyDescent="0.35">
      <c r="B2375" s="315"/>
      <c r="C2375" s="316"/>
      <c r="D2375" s="316"/>
      <c r="E2375" s="317" t="s">
        <v>5</v>
      </c>
      <c r="F2375" s="318" t="s">
        <v>2184</v>
      </c>
      <c r="G2375" s="319"/>
      <c r="H2375" s="319"/>
      <c r="I2375" s="319"/>
      <c r="J2375" s="316"/>
      <c r="K2375" s="320">
        <v>13.95</v>
      </c>
      <c r="L2375" s="316"/>
      <c r="M2375" s="316"/>
      <c r="N2375" s="316"/>
      <c r="O2375" s="316"/>
      <c r="P2375" s="316"/>
      <c r="Q2375" s="316"/>
      <c r="S2375" s="321"/>
      <c r="U2375" s="322"/>
      <c r="V2375" s="316"/>
      <c r="W2375" s="316"/>
      <c r="X2375" s="316"/>
      <c r="Y2375" s="316"/>
      <c r="Z2375" s="316"/>
      <c r="AA2375" s="316"/>
      <c r="AB2375" s="323"/>
      <c r="AU2375" s="324" t="s">
        <v>180</v>
      </c>
      <c r="AV2375" s="324" t="s">
        <v>86</v>
      </c>
      <c r="AW2375" s="116" t="s">
        <v>86</v>
      </c>
      <c r="AX2375" s="116" t="s">
        <v>31</v>
      </c>
      <c r="AY2375" s="116" t="s">
        <v>74</v>
      </c>
      <c r="AZ2375" s="324" t="s">
        <v>172</v>
      </c>
    </row>
    <row r="2376" spans="2:52" s="116" customFormat="1" ht="22.6" customHeight="1" x14ac:dyDescent="0.35">
      <c r="B2376" s="315"/>
      <c r="C2376" s="316"/>
      <c r="D2376" s="316"/>
      <c r="E2376" s="317" t="s">
        <v>5</v>
      </c>
      <c r="F2376" s="318" t="s">
        <v>2185</v>
      </c>
      <c r="G2376" s="319"/>
      <c r="H2376" s="319"/>
      <c r="I2376" s="319"/>
      <c r="J2376" s="316"/>
      <c r="K2376" s="320">
        <v>12.71</v>
      </c>
      <c r="L2376" s="316"/>
      <c r="M2376" s="316"/>
      <c r="N2376" s="316"/>
      <c r="O2376" s="316"/>
      <c r="P2376" s="316"/>
      <c r="Q2376" s="316"/>
      <c r="S2376" s="321"/>
      <c r="U2376" s="322"/>
      <c r="V2376" s="316"/>
      <c r="W2376" s="316"/>
      <c r="X2376" s="316"/>
      <c r="Y2376" s="316"/>
      <c r="Z2376" s="316"/>
      <c r="AA2376" s="316"/>
      <c r="AB2376" s="323"/>
      <c r="AU2376" s="324" t="s">
        <v>180</v>
      </c>
      <c r="AV2376" s="324" t="s">
        <v>86</v>
      </c>
      <c r="AW2376" s="116" t="s">
        <v>86</v>
      </c>
      <c r="AX2376" s="116" t="s">
        <v>31</v>
      </c>
      <c r="AY2376" s="116" t="s">
        <v>74</v>
      </c>
      <c r="AZ2376" s="324" t="s">
        <v>172</v>
      </c>
    </row>
    <row r="2377" spans="2:52" s="115" customFormat="1" ht="22.6" customHeight="1" x14ac:dyDescent="0.35">
      <c r="B2377" s="303"/>
      <c r="C2377" s="304"/>
      <c r="D2377" s="304"/>
      <c r="E2377" s="305" t="s">
        <v>5</v>
      </c>
      <c r="F2377" s="313" t="s">
        <v>307</v>
      </c>
      <c r="G2377" s="314"/>
      <c r="H2377" s="314"/>
      <c r="I2377" s="314"/>
      <c r="J2377" s="304"/>
      <c r="K2377" s="308" t="s">
        <v>5</v>
      </c>
      <c r="L2377" s="304"/>
      <c r="M2377" s="304"/>
      <c r="N2377" s="304"/>
      <c r="O2377" s="304"/>
      <c r="P2377" s="304"/>
      <c r="Q2377" s="304"/>
      <c r="S2377" s="309"/>
      <c r="U2377" s="310"/>
      <c r="V2377" s="304"/>
      <c r="W2377" s="304"/>
      <c r="X2377" s="304"/>
      <c r="Y2377" s="304"/>
      <c r="Z2377" s="304"/>
      <c r="AA2377" s="304"/>
      <c r="AB2377" s="311"/>
      <c r="AU2377" s="312" t="s">
        <v>180</v>
      </c>
      <c r="AV2377" s="312" t="s">
        <v>86</v>
      </c>
      <c r="AW2377" s="115" t="s">
        <v>81</v>
      </c>
      <c r="AX2377" s="115" t="s">
        <v>31</v>
      </c>
      <c r="AY2377" s="115" t="s">
        <v>74</v>
      </c>
      <c r="AZ2377" s="312" t="s">
        <v>172</v>
      </c>
    </row>
    <row r="2378" spans="2:52" s="116" customFormat="1" ht="22.6" customHeight="1" x14ac:dyDescent="0.35">
      <c r="B2378" s="315"/>
      <c r="C2378" s="316"/>
      <c r="D2378" s="316"/>
      <c r="E2378" s="317" t="s">
        <v>5</v>
      </c>
      <c r="F2378" s="318" t="s">
        <v>2186</v>
      </c>
      <c r="G2378" s="319"/>
      <c r="H2378" s="319"/>
      <c r="I2378" s="319"/>
      <c r="J2378" s="316"/>
      <c r="K2378" s="320">
        <v>94.046999999999997</v>
      </c>
      <c r="L2378" s="316"/>
      <c r="M2378" s="316"/>
      <c r="N2378" s="316"/>
      <c r="O2378" s="316"/>
      <c r="P2378" s="316"/>
      <c r="Q2378" s="316"/>
      <c r="S2378" s="321"/>
      <c r="U2378" s="322"/>
      <c r="V2378" s="316"/>
      <c r="W2378" s="316"/>
      <c r="X2378" s="316"/>
      <c r="Y2378" s="316"/>
      <c r="Z2378" s="316"/>
      <c r="AA2378" s="316"/>
      <c r="AB2378" s="323"/>
      <c r="AU2378" s="324" t="s">
        <v>180</v>
      </c>
      <c r="AV2378" s="324" t="s">
        <v>86</v>
      </c>
      <c r="AW2378" s="116" t="s">
        <v>86</v>
      </c>
      <c r="AX2378" s="116" t="s">
        <v>31</v>
      </c>
      <c r="AY2378" s="116" t="s">
        <v>74</v>
      </c>
      <c r="AZ2378" s="324" t="s">
        <v>172</v>
      </c>
    </row>
    <row r="2379" spans="2:52" s="116" customFormat="1" ht="22.6" customHeight="1" x14ac:dyDescent="0.35">
      <c r="B2379" s="315"/>
      <c r="C2379" s="316"/>
      <c r="D2379" s="316"/>
      <c r="E2379" s="317" t="s">
        <v>5</v>
      </c>
      <c r="F2379" s="318" t="s">
        <v>2187</v>
      </c>
      <c r="G2379" s="319"/>
      <c r="H2379" s="319"/>
      <c r="I2379" s="319"/>
      <c r="J2379" s="316"/>
      <c r="K2379" s="320">
        <v>79.082999999999998</v>
      </c>
      <c r="L2379" s="316"/>
      <c r="M2379" s="316"/>
      <c r="N2379" s="316"/>
      <c r="O2379" s="316"/>
      <c r="P2379" s="316"/>
      <c r="Q2379" s="316"/>
      <c r="S2379" s="321"/>
      <c r="U2379" s="322"/>
      <c r="V2379" s="316"/>
      <c r="W2379" s="316"/>
      <c r="X2379" s="316"/>
      <c r="Y2379" s="316"/>
      <c r="Z2379" s="316"/>
      <c r="AA2379" s="316"/>
      <c r="AB2379" s="323"/>
      <c r="AU2379" s="324" t="s">
        <v>180</v>
      </c>
      <c r="AV2379" s="324" t="s">
        <v>86</v>
      </c>
      <c r="AW2379" s="116" t="s">
        <v>86</v>
      </c>
      <c r="AX2379" s="116" t="s">
        <v>31</v>
      </c>
      <c r="AY2379" s="116" t="s">
        <v>74</v>
      </c>
      <c r="AZ2379" s="324" t="s">
        <v>172</v>
      </c>
    </row>
    <row r="2380" spans="2:52" s="116" customFormat="1" ht="22.6" customHeight="1" x14ac:dyDescent="0.35">
      <c r="B2380" s="315"/>
      <c r="C2380" s="316"/>
      <c r="D2380" s="316"/>
      <c r="E2380" s="317" t="s">
        <v>5</v>
      </c>
      <c r="F2380" s="318" t="s">
        <v>2188</v>
      </c>
      <c r="G2380" s="319"/>
      <c r="H2380" s="319"/>
      <c r="I2380" s="319"/>
      <c r="J2380" s="316"/>
      <c r="K2380" s="320">
        <v>26.853999999999999</v>
      </c>
      <c r="L2380" s="316"/>
      <c r="M2380" s="316"/>
      <c r="N2380" s="316"/>
      <c r="O2380" s="316"/>
      <c r="P2380" s="316"/>
      <c r="Q2380" s="316"/>
      <c r="S2380" s="321"/>
      <c r="U2380" s="322"/>
      <c r="V2380" s="316"/>
      <c r="W2380" s="316"/>
      <c r="X2380" s="316"/>
      <c r="Y2380" s="316"/>
      <c r="Z2380" s="316"/>
      <c r="AA2380" s="316"/>
      <c r="AB2380" s="323"/>
      <c r="AU2380" s="324" t="s">
        <v>180</v>
      </c>
      <c r="AV2380" s="324" t="s">
        <v>86</v>
      </c>
      <c r="AW2380" s="116" t="s">
        <v>86</v>
      </c>
      <c r="AX2380" s="116" t="s">
        <v>31</v>
      </c>
      <c r="AY2380" s="116" t="s">
        <v>74</v>
      </c>
      <c r="AZ2380" s="324" t="s">
        <v>172</v>
      </c>
    </row>
    <row r="2381" spans="2:52" s="116" customFormat="1" ht="22.6" customHeight="1" x14ac:dyDescent="0.35">
      <c r="B2381" s="315"/>
      <c r="C2381" s="316"/>
      <c r="D2381" s="316"/>
      <c r="E2381" s="317" t="s">
        <v>5</v>
      </c>
      <c r="F2381" s="318" t="s">
        <v>2189</v>
      </c>
      <c r="G2381" s="319"/>
      <c r="H2381" s="319"/>
      <c r="I2381" s="319"/>
      <c r="J2381" s="316"/>
      <c r="K2381" s="320">
        <v>32.828000000000003</v>
      </c>
      <c r="L2381" s="316"/>
      <c r="M2381" s="316"/>
      <c r="N2381" s="316"/>
      <c r="O2381" s="316"/>
      <c r="P2381" s="316"/>
      <c r="Q2381" s="316"/>
      <c r="S2381" s="321"/>
      <c r="U2381" s="322"/>
      <c r="V2381" s="316"/>
      <c r="W2381" s="316"/>
      <c r="X2381" s="316"/>
      <c r="Y2381" s="316"/>
      <c r="Z2381" s="316"/>
      <c r="AA2381" s="316"/>
      <c r="AB2381" s="323"/>
      <c r="AU2381" s="324" t="s">
        <v>180</v>
      </c>
      <c r="AV2381" s="324" t="s">
        <v>86</v>
      </c>
      <c r="AW2381" s="116" t="s">
        <v>86</v>
      </c>
      <c r="AX2381" s="116" t="s">
        <v>31</v>
      </c>
      <c r="AY2381" s="116" t="s">
        <v>74</v>
      </c>
      <c r="AZ2381" s="324" t="s">
        <v>172</v>
      </c>
    </row>
    <row r="2382" spans="2:52" s="116" customFormat="1" ht="22.6" customHeight="1" x14ac:dyDescent="0.35">
      <c r="B2382" s="315"/>
      <c r="C2382" s="316"/>
      <c r="D2382" s="316"/>
      <c r="E2382" s="317" t="s">
        <v>5</v>
      </c>
      <c r="F2382" s="318" t="s">
        <v>2190</v>
      </c>
      <c r="G2382" s="319"/>
      <c r="H2382" s="319"/>
      <c r="I2382" s="319"/>
      <c r="J2382" s="316"/>
      <c r="K2382" s="320">
        <v>58.058</v>
      </c>
      <c r="L2382" s="316"/>
      <c r="M2382" s="316"/>
      <c r="N2382" s="316"/>
      <c r="O2382" s="316"/>
      <c r="P2382" s="316"/>
      <c r="Q2382" s="316"/>
      <c r="S2382" s="321"/>
      <c r="U2382" s="322"/>
      <c r="V2382" s="316"/>
      <c r="W2382" s="316"/>
      <c r="X2382" s="316"/>
      <c r="Y2382" s="316"/>
      <c r="Z2382" s="316"/>
      <c r="AA2382" s="316"/>
      <c r="AB2382" s="323"/>
      <c r="AU2382" s="324" t="s">
        <v>180</v>
      </c>
      <c r="AV2382" s="324" t="s">
        <v>86</v>
      </c>
      <c r="AW2382" s="116" t="s">
        <v>86</v>
      </c>
      <c r="AX2382" s="116" t="s">
        <v>31</v>
      </c>
      <c r="AY2382" s="116" t="s">
        <v>74</v>
      </c>
      <c r="AZ2382" s="324" t="s">
        <v>172</v>
      </c>
    </row>
    <row r="2383" spans="2:52" s="116" customFormat="1" ht="22.6" customHeight="1" x14ac:dyDescent="0.35">
      <c r="B2383" s="315"/>
      <c r="C2383" s="316"/>
      <c r="D2383" s="316"/>
      <c r="E2383" s="317" t="s">
        <v>5</v>
      </c>
      <c r="F2383" s="318" t="s">
        <v>2191</v>
      </c>
      <c r="G2383" s="319"/>
      <c r="H2383" s="319"/>
      <c r="I2383" s="319"/>
      <c r="J2383" s="316"/>
      <c r="K2383" s="320">
        <v>73.712000000000003</v>
      </c>
      <c r="L2383" s="316"/>
      <c r="M2383" s="316"/>
      <c r="N2383" s="316"/>
      <c r="O2383" s="316"/>
      <c r="P2383" s="316"/>
      <c r="Q2383" s="316"/>
      <c r="S2383" s="321"/>
      <c r="U2383" s="322"/>
      <c r="V2383" s="316"/>
      <c r="W2383" s="316"/>
      <c r="X2383" s="316"/>
      <c r="Y2383" s="316"/>
      <c r="Z2383" s="316"/>
      <c r="AA2383" s="316"/>
      <c r="AB2383" s="323"/>
      <c r="AU2383" s="324" t="s">
        <v>180</v>
      </c>
      <c r="AV2383" s="324" t="s">
        <v>86</v>
      </c>
      <c r="AW2383" s="116" t="s">
        <v>86</v>
      </c>
      <c r="AX2383" s="116" t="s">
        <v>31</v>
      </c>
      <c r="AY2383" s="116" t="s">
        <v>74</v>
      </c>
      <c r="AZ2383" s="324" t="s">
        <v>172</v>
      </c>
    </row>
    <row r="2384" spans="2:52" s="119" customFormat="1" ht="22.6" customHeight="1" x14ac:dyDescent="0.35">
      <c r="B2384" s="344"/>
      <c r="C2384" s="345"/>
      <c r="D2384" s="345"/>
      <c r="E2384" s="346" t="s">
        <v>5</v>
      </c>
      <c r="F2384" s="347" t="s">
        <v>250</v>
      </c>
      <c r="G2384" s="348"/>
      <c r="H2384" s="348"/>
      <c r="I2384" s="348"/>
      <c r="J2384" s="345"/>
      <c r="K2384" s="349">
        <v>2407.3119999999999</v>
      </c>
      <c r="L2384" s="345"/>
      <c r="M2384" s="345"/>
      <c r="N2384" s="345"/>
      <c r="O2384" s="345"/>
      <c r="P2384" s="345"/>
      <c r="Q2384" s="345"/>
      <c r="S2384" s="350"/>
      <c r="U2384" s="351"/>
      <c r="V2384" s="345"/>
      <c r="W2384" s="345"/>
      <c r="X2384" s="345"/>
      <c r="Y2384" s="345"/>
      <c r="Z2384" s="345"/>
      <c r="AA2384" s="345"/>
      <c r="AB2384" s="352"/>
      <c r="AU2384" s="353" t="s">
        <v>180</v>
      </c>
      <c r="AV2384" s="353" t="s">
        <v>86</v>
      </c>
      <c r="AW2384" s="119" t="s">
        <v>190</v>
      </c>
      <c r="AX2384" s="119" t="s">
        <v>31</v>
      </c>
      <c r="AY2384" s="119" t="s">
        <v>74</v>
      </c>
      <c r="AZ2384" s="353" t="s">
        <v>172</v>
      </c>
    </row>
    <row r="2385" spans="2:66" s="116" customFormat="1" ht="31.6" customHeight="1" x14ac:dyDescent="0.35">
      <c r="B2385" s="315"/>
      <c r="C2385" s="316"/>
      <c r="D2385" s="316"/>
      <c r="E2385" s="317" t="s">
        <v>5</v>
      </c>
      <c r="F2385" s="318" t="s">
        <v>2192</v>
      </c>
      <c r="G2385" s="319"/>
      <c r="H2385" s="319"/>
      <c r="I2385" s="319"/>
      <c r="J2385" s="316"/>
      <c r="K2385" s="320">
        <v>-588.28399999999999</v>
      </c>
      <c r="L2385" s="316"/>
      <c r="M2385" s="316"/>
      <c r="N2385" s="316"/>
      <c r="O2385" s="316"/>
      <c r="P2385" s="316"/>
      <c r="Q2385" s="316"/>
      <c r="S2385" s="321"/>
      <c r="U2385" s="322"/>
      <c r="V2385" s="316"/>
      <c r="W2385" s="316"/>
      <c r="X2385" s="316"/>
      <c r="Y2385" s="316"/>
      <c r="Z2385" s="316"/>
      <c r="AA2385" s="316"/>
      <c r="AB2385" s="323"/>
      <c r="AU2385" s="324" t="s">
        <v>180</v>
      </c>
      <c r="AV2385" s="324" t="s">
        <v>86</v>
      </c>
      <c r="AW2385" s="116" t="s">
        <v>86</v>
      </c>
      <c r="AX2385" s="116" t="s">
        <v>31</v>
      </c>
      <c r="AY2385" s="116" t="s">
        <v>74</v>
      </c>
      <c r="AZ2385" s="324" t="s">
        <v>172</v>
      </c>
    </row>
    <row r="2386" spans="2:66" s="117" customFormat="1" ht="22.6" customHeight="1" x14ac:dyDescent="0.35">
      <c r="B2386" s="325"/>
      <c r="C2386" s="326"/>
      <c r="D2386" s="326"/>
      <c r="E2386" s="327" t="s">
        <v>5</v>
      </c>
      <c r="F2386" s="328" t="s">
        <v>189</v>
      </c>
      <c r="G2386" s="329"/>
      <c r="H2386" s="329"/>
      <c r="I2386" s="329"/>
      <c r="J2386" s="326"/>
      <c r="K2386" s="330">
        <v>2804.4279999999999</v>
      </c>
      <c r="L2386" s="326"/>
      <c r="M2386" s="326"/>
      <c r="N2386" s="326"/>
      <c r="O2386" s="326"/>
      <c r="P2386" s="326"/>
      <c r="Q2386" s="326"/>
      <c r="S2386" s="331"/>
      <c r="U2386" s="332"/>
      <c r="V2386" s="326"/>
      <c r="W2386" s="326"/>
      <c r="X2386" s="326"/>
      <c r="Y2386" s="326"/>
      <c r="Z2386" s="326"/>
      <c r="AA2386" s="326"/>
      <c r="AB2386" s="333"/>
      <c r="AU2386" s="334" t="s">
        <v>180</v>
      </c>
      <c r="AV2386" s="334" t="s">
        <v>86</v>
      </c>
      <c r="AW2386" s="117" t="s">
        <v>177</v>
      </c>
      <c r="AX2386" s="117" t="s">
        <v>31</v>
      </c>
      <c r="AY2386" s="117" t="s">
        <v>81</v>
      </c>
      <c r="AZ2386" s="334" t="s">
        <v>172</v>
      </c>
    </row>
    <row r="2387" spans="2:66" s="113" customFormat="1" ht="37.35" customHeight="1" x14ac:dyDescent="0.35">
      <c r="B2387" s="274"/>
      <c r="C2387" s="275"/>
      <c r="D2387" s="276" t="s">
        <v>155</v>
      </c>
      <c r="E2387" s="276"/>
      <c r="F2387" s="276"/>
      <c r="G2387" s="276"/>
      <c r="H2387" s="276"/>
      <c r="I2387" s="276"/>
      <c r="J2387" s="276"/>
      <c r="K2387" s="276"/>
      <c r="L2387" s="276"/>
      <c r="M2387" s="276"/>
      <c r="N2387" s="363">
        <f>BL2387</f>
        <v>0</v>
      </c>
      <c r="O2387" s="364"/>
      <c r="P2387" s="364"/>
      <c r="Q2387" s="364"/>
      <c r="S2387" s="278"/>
      <c r="U2387" s="279"/>
      <c r="V2387" s="275"/>
      <c r="W2387" s="275"/>
      <c r="X2387" s="280">
        <f>SUM(X2388:X2399)</f>
        <v>0</v>
      </c>
      <c r="Y2387" s="275"/>
      <c r="Z2387" s="280">
        <f>SUM(Z2388:Z2399)</f>
        <v>0</v>
      </c>
      <c r="AA2387" s="275"/>
      <c r="AB2387" s="281">
        <f>SUM(AB2388:AB2399)</f>
        <v>0</v>
      </c>
      <c r="AS2387" s="282" t="s">
        <v>177</v>
      </c>
      <c r="AU2387" s="283" t="s">
        <v>73</v>
      </c>
      <c r="AV2387" s="283" t="s">
        <v>74</v>
      </c>
      <c r="AZ2387" s="282" t="s">
        <v>172</v>
      </c>
      <c r="BL2387" s="284">
        <f>SUM(BL2388:BL2399)</f>
        <v>0</v>
      </c>
    </row>
    <row r="2388" spans="2:66" s="112" customFormat="1" ht="31.6" customHeight="1" x14ac:dyDescent="0.35">
      <c r="B2388" s="187"/>
      <c r="C2388" s="288">
        <v>247</v>
      </c>
      <c r="D2388" s="288" t="s">
        <v>173</v>
      </c>
      <c r="E2388" s="289" t="s">
        <v>2195</v>
      </c>
      <c r="F2388" s="290" t="s">
        <v>2196</v>
      </c>
      <c r="G2388" s="290"/>
      <c r="H2388" s="290"/>
      <c r="I2388" s="290"/>
      <c r="J2388" s="291" t="s">
        <v>295</v>
      </c>
      <c r="K2388" s="292">
        <v>1</v>
      </c>
      <c r="L2388" s="293"/>
      <c r="M2388" s="293"/>
      <c r="N2388" s="294">
        <f>ROUND(L2388*K2388,2)</f>
        <v>0</v>
      </c>
      <c r="O2388" s="294"/>
      <c r="P2388" s="294"/>
      <c r="Q2388" s="294"/>
      <c r="R2388" s="292"/>
      <c r="S2388" s="192"/>
      <c r="U2388" s="295" t="s">
        <v>5</v>
      </c>
      <c r="V2388" s="300" t="s">
        <v>39</v>
      </c>
      <c r="W2388" s="301">
        <v>0</v>
      </c>
      <c r="X2388" s="301">
        <f>W2388*K2388</f>
        <v>0</v>
      </c>
      <c r="Y2388" s="301">
        <v>0</v>
      </c>
      <c r="Z2388" s="301">
        <f>Y2388*K2388</f>
        <v>0</v>
      </c>
      <c r="AA2388" s="301">
        <v>0</v>
      </c>
      <c r="AB2388" s="302">
        <f>AA2388*K2388</f>
        <v>0</v>
      </c>
      <c r="AS2388" s="172" t="s">
        <v>2193</v>
      </c>
      <c r="AU2388" s="172" t="s">
        <v>173</v>
      </c>
      <c r="AV2388" s="172" t="s">
        <v>81</v>
      </c>
      <c r="AZ2388" s="172" t="s">
        <v>172</v>
      </c>
      <c r="BF2388" s="299">
        <f>IF(V2388="základní",N2388,0)</f>
        <v>0</v>
      </c>
      <c r="BG2388" s="299">
        <f>IF(V2388="snížená",N2388,0)</f>
        <v>0</v>
      </c>
      <c r="BH2388" s="299">
        <f>IF(V2388="zákl. přenesená",N2388,0)</f>
        <v>0</v>
      </c>
      <c r="BI2388" s="299">
        <f>IF(V2388="sníž. přenesená",N2388,0)</f>
        <v>0</v>
      </c>
      <c r="BJ2388" s="299">
        <f>IF(V2388="nulová",N2388,0)</f>
        <v>0</v>
      </c>
      <c r="BK2388" s="172" t="s">
        <v>81</v>
      </c>
      <c r="BL2388" s="299">
        <f>ROUND(L2388*K2388,2)</f>
        <v>0</v>
      </c>
      <c r="BM2388" s="172" t="s">
        <v>2193</v>
      </c>
      <c r="BN2388" s="172" t="s">
        <v>2197</v>
      </c>
    </row>
    <row r="2389" spans="2:66" s="115" customFormat="1" ht="22.6" customHeight="1" x14ac:dyDescent="0.35">
      <c r="B2389" s="303"/>
      <c r="C2389" s="304"/>
      <c r="D2389" s="304"/>
      <c r="E2389" s="305" t="s">
        <v>5</v>
      </c>
      <c r="F2389" s="306" t="s">
        <v>2194</v>
      </c>
      <c r="G2389" s="307"/>
      <c r="H2389" s="307"/>
      <c r="I2389" s="307"/>
      <c r="J2389" s="304"/>
      <c r="K2389" s="308" t="s">
        <v>5</v>
      </c>
      <c r="L2389" s="304"/>
      <c r="M2389" s="304"/>
      <c r="N2389" s="304"/>
      <c r="O2389" s="304"/>
      <c r="P2389" s="304"/>
      <c r="Q2389" s="304"/>
      <c r="R2389" s="308"/>
      <c r="S2389" s="309"/>
      <c r="U2389" s="310"/>
      <c r="V2389" s="304"/>
      <c r="W2389" s="304"/>
      <c r="X2389" s="304"/>
      <c r="Y2389" s="304"/>
      <c r="Z2389" s="304"/>
      <c r="AA2389" s="304"/>
      <c r="AB2389" s="311"/>
      <c r="AU2389" s="312" t="s">
        <v>180</v>
      </c>
      <c r="AV2389" s="312" t="s">
        <v>81</v>
      </c>
      <c r="AW2389" s="115" t="s">
        <v>81</v>
      </c>
      <c r="AX2389" s="115" t="s">
        <v>31</v>
      </c>
      <c r="AY2389" s="115" t="s">
        <v>74</v>
      </c>
      <c r="AZ2389" s="312" t="s">
        <v>172</v>
      </c>
    </row>
    <row r="2390" spans="2:66" s="116" customFormat="1" ht="22.6" customHeight="1" x14ac:dyDescent="0.35">
      <c r="B2390" s="315"/>
      <c r="C2390" s="316"/>
      <c r="D2390" s="316"/>
      <c r="E2390" s="317" t="s">
        <v>5</v>
      </c>
      <c r="F2390" s="318" t="s">
        <v>81</v>
      </c>
      <c r="G2390" s="319"/>
      <c r="H2390" s="319"/>
      <c r="I2390" s="319"/>
      <c r="J2390" s="316"/>
      <c r="K2390" s="320">
        <v>1</v>
      </c>
      <c r="L2390" s="316"/>
      <c r="M2390" s="316"/>
      <c r="N2390" s="316"/>
      <c r="O2390" s="316"/>
      <c r="P2390" s="316"/>
      <c r="Q2390" s="316"/>
      <c r="R2390" s="320"/>
      <c r="S2390" s="321"/>
      <c r="U2390" s="322"/>
      <c r="V2390" s="316"/>
      <c r="W2390" s="316"/>
      <c r="X2390" s="316"/>
      <c r="Y2390" s="316"/>
      <c r="Z2390" s="316"/>
      <c r="AA2390" s="316"/>
      <c r="AB2390" s="323"/>
      <c r="AU2390" s="324" t="s">
        <v>180</v>
      </c>
      <c r="AV2390" s="324" t="s">
        <v>81</v>
      </c>
      <c r="AW2390" s="116" t="s">
        <v>86</v>
      </c>
      <c r="AX2390" s="116" t="s">
        <v>31</v>
      </c>
      <c r="AY2390" s="116" t="s">
        <v>81</v>
      </c>
      <c r="AZ2390" s="324" t="s">
        <v>172</v>
      </c>
    </row>
    <row r="2391" spans="2:66" s="112" customFormat="1" ht="31.6" customHeight="1" x14ac:dyDescent="0.35">
      <c r="B2391" s="187"/>
      <c r="C2391" s="288">
        <v>248</v>
      </c>
      <c r="D2391" s="288" t="s">
        <v>173</v>
      </c>
      <c r="E2391" s="289" t="s">
        <v>2198</v>
      </c>
      <c r="F2391" s="290" t="s">
        <v>2199</v>
      </c>
      <c r="G2391" s="290"/>
      <c r="H2391" s="290"/>
      <c r="I2391" s="290"/>
      <c r="J2391" s="291" t="s">
        <v>295</v>
      </c>
      <c r="K2391" s="292">
        <v>1</v>
      </c>
      <c r="L2391" s="293"/>
      <c r="M2391" s="293"/>
      <c r="N2391" s="294">
        <f>ROUND(L2391*K2391,2)</f>
        <v>0</v>
      </c>
      <c r="O2391" s="294"/>
      <c r="P2391" s="294"/>
      <c r="Q2391" s="294"/>
      <c r="R2391" s="292"/>
      <c r="S2391" s="192"/>
      <c r="U2391" s="295" t="s">
        <v>5</v>
      </c>
      <c r="V2391" s="300" t="s">
        <v>39</v>
      </c>
      <c r="W2391" s="301">
        <v>0</v>
      </c>
      <c r="X2391" s="301">
        <f>W2391*K2391</f>
        <v>0</v>
      </c>
      <c r="Y2391" s="301">
        <v>0</v>
      </c>
      <c r="Z2391" s="301">
        <f>Y2391*K2391</f>
        <v>0</v>
      </c>
      <c r="AA2391" s="301">
        <v>0</v>
      </c>
      <c r="AB2391" s="302">
        <f>AA2391*K2391</f>
        <v>0</v>
      </c>
      <c r="AS2391" s="172" t="s">
        <v>2193</v>
      </c>
      <c r="AU2391" s="172" t="s">
        <v>173</v>
      </c>
      <c r="AV2391" s="172" t="s">
        <v>81</v>
      </c>
      <c r="AZ2391" s="172" t="s">
        <v>172</v>
      </c>
      <c r="BF2391" s="299">
        <f>IF(V2391="základní",N2391,0)</f>
        <v>0</v>
      </c>
      <c r="BG2391" s="299">
        <f>IF(V2391="snížená",N2391,0)</f>
        <v>0</v>
      </c>
      <c r="BH2391" s="299">
        <f>IF(V2391="zákl. přenesená",N2391,0)</f>
        <v>0</v>
      </c>
      <c r="BI2391" s="299">
        <f>IF(V2391="sníž. přenesená",N2391,0)</f>
        <v>0</v>
      </c>
      <c r="BJ2391" s="299">
        <f>IF(V2391="nulová",N2391,0)</f>
        <v>0</v>
      </c>
      <c r="BK2391" s="172" t="s">
        <v>81</v>
      </c>
      <c r="BL2391" s="299">
        <f>ROUND(L2391*K2391,2)</f>
        <v>0</v>
      </c>
      <c r="BM2391" s="172" t="s">
        <v>2193</v>
      </c>
      <c r="BN2391" s="172" t="s">
        <v>2200</v>
      </c>
    </row>
    <row r="2392" spans="2:66" s="115" customFormat="1" ht="22.6" customHeight="1" x14ac:dyDescent="0.35">
      <c r="B2392" s="303"/>
      <c r="C2392" s="304"/>
      <c r="D2392" s="304"/>
      <c r="E2392" s="305" t="s">
        <v>5</v>
      </c>
      <c r="F2392" s="306" t="s">
        <v>2194</v>
      </c>
      <c r="G2392" s="307"/>
      <c r="H2392" s="307"/>
      <c r="I2392" s="307"/>
      <c r="J2392" s="304"/>
      <c r="K2392" s="308" t="s">
        <v>5</v>
      </c>
      <c r="L2392" s="304"/>
      <c r="M2392" s="304"/>
      <c r="N2392" s="304"/>
      <c r="O2392" s="304"/>
      <c r="P2392" s="304"/>
      <c r="Q2392" s="304"/>
      <c r="R2392" s="308"/>
      <c r="S2392" s="309"/>
      <c r="U2392" s="310"/>
      <c r="V2392" s="304"/>
      <c r="W2392" s="304"/>
      <c r="X2392" s="304"/>
      <c r="Y2392" s="304"/>
      <c r="Z2392" s="304"/>
      <c r="AA2392" s="304"/>
      <c r="AB2392" s="311"/>
      <c r="AU2392" s="312" t="s">
        <v>180</v>
      </c>
      <c r="AV2392" s="312" t="s">
        <v>81</v>
      </c>
      <c r="AW2392" s="115" t="s">
        <v>81</v>
      </c>
      <c r="AX2392" s="115" t="s">
        <v>31</v>
      </c>
      <c r="AY2392" s="115" t="s">
        <v>74</v>
      </c>
      <c r="AZ2392" s="312" t="s">
        <v>172</v>
      </c>
    </row>
    <row r="2393" spans="2:66" s="116" customFormat="1" ht="22.6" customHeight="1" x14ac:dyDescent="0.35">
      <c r="B2393" s="315"/>
      <c r="C2393" s="316"/>
      <c r="D2393" s="316"/>
      <c r="E2393" s="317" t="s">
        <v>5</v>
      </c>
      <c r="F2393" s="318" t="s">
        <v>81</v>
      </c>
      <c r="G2393" s="319"/>
      <c r="H2393" s="319"/>
      <c r="I2393" s="319"/>
      <c r="J2393" s="316"/>
      <c r="K2393" s="320">
        <v>1</v>
      </c>
      <c r="L2393" s="316"/>
      <c r="M2393" s="316"/>
      <c r="N2393" s="316"/>
      <c r="O2393" s="316"/>
      <c r="P2393" s="316"/>
      <c r="Q2393" s="316"/>
      <c r="R2393" s="320"/>
      <c r="S2393" s="321"/>
      <c r="U2393" s="322"/>
      <c r="V2393" s="316"/>
      <c r="W2393" s="316"/>
      <c r="X2393" s="316"/>
      <c r="Y2393" s="316"/>
      <c r="Z2393" s="316"/>
      <c r="AA2393" s="316"/>
      <c r="AB2393" s="323"/>
      <c r="AU2393" s="324" t="s">
        <v>180</v>
      </c>
      <c r="AV2393" s="324" t="s">
        <v>81</v>
      </c>
      <c r="AW2393" s="116" t="s">
        <v>86</v>
      </c>
      <c r="AX2393" s="116" t="s">
        <v>31</v>
      </c>
      <c r="AY2393" s="116" t="s">
        <v>81</v>
      </c>
      <c r="AZ2393" s="324" t="s">
        <v>172</v>
      </c>
    </row>
    <row r="2394" spans="2:66" s="112" customFormat="1" ht="31.6" customHeight="1" x14ac:dyDescent="0.35">
      <c r="B2394" s="187"/>
      <c r="C2394" s="288">
        <v>249</v>
      </c>
      <c r="D2394" s="288" t="s">
        <v>173</v>
      </c>
      <c r="E2394" s="289" t="s">
        <v>2201</v>
      </c>
      <c r="F2394" s="290" t="s">
        <v>2202</v>
      </c>
      <c r="G2394" s="290"/>
      <c r="H2394" s="290"/>
      <c r="I2394" s="290"/>
      <c r="J2394" s="291" t="s">
        <v>295</v>
      </c>
      <c r="K2394" s="292">
        <v>1</v>
      </c>
      <c r="L2394" s="293"/>
      <c r="M2394" s="293"/>
      <c r="N2394" s="294">
        <f>ROUND(L2394*K2394,2)</f>
        <v>0</v>
      </c>
      <c r="O2394" s="294"/>
      <c r="P2394" s="294"/>
      <c r="Q2394" s="294"/>
      <c r="R2394" s="292"/>
      <c r="S2394" s="192"/>
      <c r="U2394" s="295" t="s">
        <v>5</v>
      </c>
      <c r="V2394" s="300" t="s">
        <v>39</v>
      </c>
      <c r="W2394" s="301">
        <v>0</v>
      </c>
      <c r="X2394" s="301">
        <f>W2394*K2394</f>
        <v>0</v>
      </c>
      <c r="Y2394" s="301">
        <v>0</v>
      </c>
      <c r="Z2394" s="301">
        <f>Y2394*K2394</f>
        <v>0</v>
      </c>
      <c r="AA2394" s="301">
        <v>0</v>
      </c>
      <c r="AB2394" s="302">
        <f>AA2394*K2394</f>
        <v>0</v>
      </c>
      <c r="AS2394" s="172" t="s">
        <v>2193</v>
      </c>
      <c r="AU2394" s="172" t="s">
        <v>173</v>
      </c>
      <c r="AV2394" s="172" t="s">
        <v>81</v>
      </c>
      <c r="AZ2394" s="172" t="s">
        <v>172</v>
      </c>
      <c r="BF2394" s="299">
        <f>IF(V2394="základní",N2394,0)</f>
        <v>0</v>
      </c>
      <c r="BG2394" s="299">
        <f>IF(V2394="snížená",N2394,0)</f>
        <v>0</v>
      </c>
      <c r="BH2394" s="299">
        <f>IF(V2394="zákl. přenesená",N2394,0)</f>
        <v>0</v>
      </c>
      <c r="BI2394" s="299">
        <f>IF(V2394="sníž. přenesená",N2394,0)</f>
        <v>0</v>
      </c>
      <c r="BJ2394" s="299">
        <f>IF(V2394="nulová",N2394,0)</f>
        <v>0</v>
      </c>
      <c r="BK2394" s="172" t="s">
        <v>81</v>
      </c>
      <c r="BL2394" s="299">
        <f>ROUND(L2394*K2394,2)</f>
        <v>0</v>
      </c>
      <c r="BM2394" s="172" t="s">
        <v>2193</v>
      </c>
      <c r="BN2394" s="172" t="s">
        <v>2203</v>
      </c>
    </row>
    <row r="2395" spans="2:66" s="115" customFormat="1" ht="22.6" customHeight="1" x14ac:dyDescent="0.35">
      <c r="B2395" s="303"/>
      <c r="C2395" s="304"/>
      <c r="D2395" s="304"/>
      <c r="E2395" s="305" t="s">
        <v>5</v>
      </c>
      <c r="F2395" s="306" t="s">
        <v>2194</v>
      </c>
      <c r="G2395" s="307"/>
      <c r="H2395" s="307"/>
      <c r="I2395" s="307"/>
      <c r="J2395" s="304"/>
      <c r="K2395" s="308" t="s">
        <v>5</v>
      </c>
      <c r="L2395" s="304"/>
      <c r="M2395" s="304"/>
      <c r="N2395" s="304"/>
      <c r="O2395" s="304"/>
      <c r="P2395" s="304"/>
      <c r="Q2395" s="304"/>
      <c r="R2395" s="308"/>
      <c r="S2395" s="309"/>
      <c r="U2395" s="310"/>
      <c r="V2395" s="304"/>
      <c r="W2395" s="304"/>
      <c r="X2395" s="304"/>
      <c r="Y2395" s="304"/>
      <c r="Z2395" s="304"/>
      <c r="AA2395" s="304"/>
      <c r="AB2395" s="311"/>
      <c r="AU2395" s="312" t="s">
        <v>180</v>
      </c>
      <c r="AV2395" s="312" t="s">
        <v>81</v>
      </c>
      <c r="AW2395" s="115" t="s">
        <v>81</v>
      </c>
      <c r="AX2395" s="115" t="s">
        <v>31</v>
      </c>
      <c r="AY2395" s="115" t="s">
        <v>74</v>
      </c>
      <c r="AZ2395" s="312" t="s">
        <v>172</v>
      </c>
    </row>
    <row r="2396" spans="2:66" s="116" customFormat="1" ht="22.6" customHeight="1" x14ac:dyDescent="0.35">
      <c r="B2396" s="315"/>
      <c r="C2396" s="316"/>
      <c r="D2396" s="316"/>
      <c r="E2396" s="317" t="s">
        <v>5</v>
      </c>
      <c r="F2396" s="318" t="s">
        <v>81</v>
      </c>
      <c r="G2396" s="319"/>
      <c r="H2396" s="319"/>
      <c r="I2396" s="319"/>
      <c r="J2396" s="316"/>
      <c r="K2396" s="320">
        <v>1</v>
      </c>
      <c r="L2396" s="316"/>
      <c r="M2396" s="316"/>
      <c r="N2396" s="316"/>
      <c r="O2396" s="316"/>
      <c r="P2396" s="316"/>
      <c r="Q2396" s="316"/>
      <c r="R2396" s="320"/>
      <c r="S2396" s="321"/>
      <c r="U2396" s="322"/>
      <c r="V2396" s="316"/>
      <c r="W2396" s="316"/>
      <c r="X2396" s="316"/>
      <c r="Y2396" s="316"/>
      <c r="Z2396" s="316"/>
      <c r="AA2396" s="316"/>
      <c r="AB2396" s="323"/>
      <c r="AU2396" s="324" t="s">
        <v>180</v>
      </c>
      <c r="AV2396" s="324" t="s">
        <v>81</v>
      </c>
      <c r="AW2396" s="116" t="s">
        <v>86</v>
      </c>
      <c r="AX2396" s="116" t="s">
        <v>31</v>
      </c>
      <c r="AY2396" s="116" t="s">
        <v>81</v>
      </c>
      <c r="AZ2396" s="324" t="s">
        <v>172</v>
      </c>
    </row>
    <row r="2397" spans="2:66" s="112" customFormat="1" ht="31.6" customHeight="1" x14ac:dyDescent="0.35">
      <c r="B2397" s="187"/>
      <c r="C2397" s="288">
        <v>250</v>
      </c>
      <c r="D2397" s="288" t="s">
        <v>173</v>
      </c>
      <c r="E2397" s="289" t="s">
        <v>2204</v>
      </c>
      <c r="F2397" s="290" t="s">
        <v>2205</v>
      </c>
      <c r="G2397" s="290"/>
      <c r="H2397" s="290"/>
      <c r="I2397" s="290"/>
      <c r="J2397" s="291" t="s">
        <v>295</v>
      </c>
      <c r="K2397" s="292">
        <v>1</v>
      </c>
      <c r="L2397" s="293"/>
      <c r="M2397" s="293"/>
      <c r="N2397" s="294">
        <f>ROUND(L2397*K2397,2)</f>
        <v>0</v>
      </c>
      <c r="O2397" s="294"/>
      <c r="P2397" s="294"/>
      <c r="Q2397" s="294"/>
      <c r="R2397" s="292"/>
      <c r="S2397" s="192"/>
      <c r="U2397" s="295" t="s">
        <v>5</v>
      </c>
      <c r="V2397" s="300" t="s">
        <v>39</v>
      </c>
      <c r="W2397" s="301">
        <v>0</v>
      </c>
      <c r="X2397" s="301">
        <f>W2397*K2397</f>
        <v>0</v>
      </c>
      <c r="Y2397" s="301">
        <v>0</v>
      </c>
      <c r="Z2397" s="301">
        <f>Y2397*K2397</f>
        <v>0</v>
      </c>
      <c r="AA2397" s="301">
        <v>0</v>
      </c>
      <c r="AB2397" s="302">
        <f>AA2397*K2397</f>
        <v>0</v>
      </c>
      <c r="AS2397" s="172" t="s">
        <v>2193</v>
      </c>
      <c r="AU2397" s="172" t="s">
        <v>173</v>
      </c>
      <c r="AV2397" s="172" t="s">
        <v>81</v>
      </c>
      <c r="AZ2397" s="172" t="s">
        <v>172</v>
      </c>
      <c r="BF2397" s="299">
        <f>IF(V2397="základní",N2397,0)</f>
        <v>0</v>
      </c>
      <c r="BG2397" s="299">
        <f>IF(V2397="snížená",N2397,0)</f>
        <v>0</v>
      </c>
      <c r="BH2397" s="299">
        <f>IF(V2397="zákl. přenesená",N2397,0)</f>
        <v>0</v>
      </c>
      <c r="BI2397" s="299">
        <f>IF(V2397="sníž. přenesená",N2397,0)</f>
        <v>0</v>
      </c>
      <c r="BJ2397" s="299">
        <f>IF(V2397="nulová",N2397,0)</f>
        <v>0</v>
      </c>
      <c r="BK2397" s="172" t="s">
        <v>81</v>
      </c>
      <c r="BL2397" s="299">
        <f>ROUND(L2397*K2397,2)</f>
        <v>0</v>
      </c>
      <c r="BM2397" s="172" t="s">
        <v>2193</v>
      </c>
      <c r="BN2397" s="172" t="s">
        <v>2206</v>
      </c>
    </row>
    <row r="2398" spans="2:66" s="115" customFormat="1" ht="22.6" customHeight="1" x14ac:dyDescent="0.35">
      <c r="B2398" s="303"/>
      <c r="C2398" s="304"/>
      <c r="D2398" s="304"/>
      <c r="E2398" s="305" t="s">
        <v>5</v>
      </c>
      <c r="F2398" s="306" t="s">
        <v>2194</v>
      </c>
      <c r="G2398" s="307"/>
      <c r="H2398" s="307"/>
      <c r="I2398" s="307"/>
      <c r="J2398" s="304"/>
      <c r="K2398" s="308" t="s">
        <v>5</v>
      </c>
      <c r="L2398" s="304"/>
      <c r="M2398" s="304"/>
      <c r="N2398" s="304"/>
      <c r="O2398" s="304"/>
      <c r="P2398" s="304"/>
      <c r="Q2398" s="304"/>
      <c r="R2398" s="308"/>
      <c r="S2398" s="309"/>
      <c r="U2398" s="310"/>
      <c r="V2398" s="304"/>
      <c r="W2398" s="304"/>
      <c r="X2398" s="304"/>
      <c r="Y2398" s="304"/>
      <c r="Z2398" s="304"/>
      <c r="AA2398" s="304"/>
      <c r="AB2398" s="311"/>
      <c r="AU2398" s="312" t="s">
        <v>180</v>
      </c>
      <c r="AV2398" s="312" t="s">
        <v>81</v>
      </c>
      <c r="AW2398" s="115" t="s">
        <v>81</v>
      </c>
      <c r="AX2398" s="115" t="s">
        <v>31</v>
      </c>
      <c r="AY2398" s="115" t="s">
        <v>74</v>
      </c>
      <c r="AZ2398" s="312" t="s">
        <v>172</v>
      </c>
    </row>
    <row r="2399" spans="2:66" s="116" customFormat="1" ht="22.6" customHeight="1" x14ac:dyDescent="0.35">
      <c r="B2399" s="315"/>
      <c r="C2399" s="316"/>
      <c r="D2399" s="316"/>
      <c r="E2399" s="317" t="s">
        <v>5</v>
      </c>
      <c r="F2399" s="318" t="s">
        <v>81</v>
      </c>
      <c r="G2399" s="319"/>
      <c r="H2399" s="319"/>
      <c r="I2399" s="319"/>
      <c r="J2399" s="316"/>
      <c r="K2399" s="320">
        <v>1</v>
      </c>
      <c r="L2399" s="316"/>
      <c r="M2399" s="316"/>
      <c r="N2399" s="316"/>
      <c r="O2399" s="316"/>
      <c r="P2399" s="316"/>
      <c r="Q2399" s="316"/>
      <c r="R2399" s="320"/>
      <c r="S2399" s="321"/>
      <c r="U2399" s="322"/>
      <c r="V2399" s="316"/>
      <c r="W2399" s="316"/>
      <c r="X2399" s="316"/>
      <c r="Y2399" s="316"/>
      <c r="Z2399" s="316"/>
      <c r="AA2399" s="316"/>
      <c r="AB2399" s="323"/>
      <c r="AU2399" s="324" t="s">
        <v>180</v>
      </c>
      <c r="AV2399" s="324" t="s">
        <v>81</v>
      </c>
      <c r="AW2399" s="116" t="s">
        <v>86</v>
      </c>
      <c r="AX2399" s="116" t="s">
        <v>31</v>
      </c>
      <c r="AY2399" s="116" t="s">
        <v>81</v>
      </c>
      <c r="AZ2399" s="324" t="s">
        <v>172</v>
      </c>
    </row>
    <row r="2400" spans="2:66" s="113" customFormat="1" ht="37.35" customHeight="1" x14ac:dyDescent="0.35">
      <c r="B2400" s="274"/>
      <c r="C2400" s="275"/>
      <c r="D2400" s="276" t="s">
        <v>156</v>
      </c>
      <c r="E2400" s="276"/>
      <c r="F2400" s="276"/>
      <c r="G2400" s="276"/>
      <c r="H2400" s="276"/>
      <c r="I2400" s="276"/>
      <c r="J2400" s="276"/>
      <c r="K2400" s="276"/>
      <c r="L2400" s="276"/>
      <c r="M2400" s="276"/>
      <c r="N2400" s="363">
        <f>BL2400</f>
        <v>0</v>
      </c>
      <c r="O2400" s="364"/>
      <c r="P2400" s="364"/>
      <c r="Q2400" s="364"/>
      <c r="R2400" s="276"/>
      <c r="S2400" s="278"/>
      <c r="U2400" s="279"/>
      <c r="V2400" s="275"/>
      <c r="W2400" s="275"/>
      <c r="X2400" s="280">
        <f>SUM(X2401:X2404)</f>
        <v>0</v>
      </c>
      <c r="Y2400" s="275"/>
      <c r="Z2400" s="280">
        <f>SUM(Z2401:Z2404)</f>
        <v>7.6999999999999999E-2</v>
      </c>
      <c r="AA2400" s="275"/>
      <c r="AB2400" s="281">
        <f>SUM(AB2401:AB2404)</f>
        <v>0</v>
      </c>
      <c r="AS2400" s="282" t="s">
        <v>177</v>
      </c>
      <c r="AU2400" s="283" t="s">
        <v>73</v>
      </c>
      <c r="AV2400" s="283" t="s">
        <v>74</v>
      </c>
      <c r="AZ2400" s="282" t="s">
        <v>172</v>
      </c>
      <c r="BL2400" s="284">
        <f>SUM(BL2401:BL2404)</f>
        <v>0</v>
      </c>
    </row>
    <row r="2401" spans="2:66" s="112" customFormat="1" ht="31.6" customHeight="1" x14ac:dyDescent="0.35">
      <c r="B2401" s="187"/>
      <c r="C2401" s="337">
        <v>251</v>
      </c>
      <c r="D2401" s="337" t="s">
        <v>238</v>
      </c>
      <c r="E2401" s="338" t="s">
        <v>2207</v>
      </c>
      <c r="F2401" s="339" t="s">
        <v>2208</v>
      </c>
      <c r="G2401" s="339"/>
      <c r="H2401" s="339"/>
      <c r="I2401" s="339"/>
      <c r="J2401" s="340" t="s">
        <v>295</v>
      </c>
      <c r="K2401" s="341">
        <v>2</v>
      </c>
      <c r="L2401" s="342"/>
      <c r="M2401" s="342"/>
      <c r="N2401" s="343">
        <f>ROUND(L2401*K2401,2)</f>
        <v>0</v>
      </c>
      <c r="O2401" s="294"/>
      <c r="P2401" s="294"/>
      <c r="Q2401" s="294"/>
      <c r="R2401" s="341"/>
      <c r="S2401" s="192"/>
      <c r="U2401" s="295" t="s">
        <v>5</v>
      </c>
      <c r="V2401" s="300" t="s">
        <v>39</v>
      </c>
      <c r="W2401" s="301">
        <v>0</v>
      </c>
      <c r="X2401" s="301">
        <f>W2401*K2401</f>
        <v>0</v>
      </c>
      <c r="Y2401" s="301">
        <v>0.01</v>
      </c>
      <c r="Z2401" s="301">
        <f>Y2401*K2401</f>
        <v>0.02</v>
      </c>
      <c r="AA2401" s="301">
        <v>0</v>
      </c>
      <c r="AB2401" s="302">
        <f>AA2401*K2401</f>
        <v>0</v>
      </c>
      <c r="AS2401" s="172" t="s">
        <v>2193</v>
      </c>
      <c r="AU2401" s="172" t="s">
        <v>238</v>
      </c>
      <c r="AV2401" s="172" t="s">
        <v>81</v>
      </c>
      <c r="AZ2401" s="172" t="s">
        <v>172</v>
      </c>
      <c r="BF2401" s="299">
        <f>IF(V2401="základní",N2401,0)</f>
        <v>0</v>
      </c>
      <c r="BG2401" s="299">
        <f>IF(V2401="snížená",N2401,0)</f>
        <v>0</v>
      </c>
      <c r="BH2401" s="299">
        <f>IF(V2401="zákl. přenesená",N2401,0)</f>
        <v>0</v>
      </c>
      <c r="BI2401" s="299">
        <f>IF(V2401="sníž. přenesená",N2401,0)</f>
        <v>0</v>
      </c>
      <c r="BJ2401" s="299">
        <f>IF(V2401="nulová",N2401,0)</f>
        <v>0</v>
      </c>
      <c r="BK2401" s="172" t="s">
        <v>81</v>
      </c>
      <c r="BL2401" s="299">
        <f>ROUND(L2401*K2401,2)</f>
        <v>0</v>
      </c>
      <c r="BM2401" s="172" t="s">
        <v>2193</v>
      </c>
      <c r="BN2401" s="172" t="s">
        <v>2209</v>
      </c>
    </row>
    <row r="2402" spans="2:66" s="112" customFormat="1" ht="31.6" customHeight="1" x14ac:dyDescent="0.35">
      <c r="B2402" s="187"/>
      <c r="C2402" s="337">
        <v>252</v>
      </c>
      <c r="D2402" s="337" t="s">
        <v>238</v>
      </c>
      <c r="E2402" s="338" t="s">
        <v>2210</v>
      </c>
      <c r="F2402" s="339" t="s">
        <v>2211</v>
      </c>
      <c r="G2402" s="339"/>
      <c r="H2402" s="339"/>
      <c r="I2402" s="339"/>
      <c r="J2402" s="340" t="s">
        <v>295</v>
      </c>
      <c r="K2402" s="341">
        <v>3</v>
      </c>
      <c r="L2402" s="342"/>
      <c r="M2402" s="342"/>
      <c r="N2402" s="343">
        <f>ROUND(L2402*K2402,2)</f>
        <v>0</v>
      </c>
      <c r="O2402" s="294"/>
      <c r="P2402" s="294"/>
      <c r="Q2402" s="294"/>
      <c r="R2402" s="341"/>
      <c r="S2402" s="192"/>
      <c r="U2402" s="295" t="s">
        <v>5</v>
      </c>
      <c r="V2402" s="300" t="s">
        <v>39</v>
      </c>
      <c r="W2402" s="301">
        <v>0</v>
      </c>
      <c r="X2402" s="301">
        <f>W2402*K2402</f>
        <v>0</v>
      </c>
      <c r="Y2402" s="301">
        <v>0.01</v>
      </c>
      <c r="Z2402" s="301">
        <f>Y2402*K2402</f>
        <v>0.03</v>
      </c>
      <c r="AA2402" s="301">
        <v>0</v>
      </c>
      <c r="AB2402" s="302">
        <f>AA2402*K2402</f>
        <v>0</v>
      </c>
      <c r="AS2402" s="172" t="s">
        <v>2193</v>
      </c>
      <c r="AU2402" s="172" t="s">
        <v>238</v>
      </c>
      <c r="AV2402" s="172" t="s">
        <v>81</v>
      </c>
      <c r="AZ2402" s="172" t="s">
        <v>172</v>
      </c>
      <c r="BF2402" s="299">
        <f>IF(V2402="základní",N2402,0)</f>
        <v>0</v>
      </c>
      <c r="BG2402" s="299">
        <f>IF(V2402="snížená",N2402,0)</f>
        <v>0</v>
      </c>
      <c r="BH2402" s="299">
        <f>IF(V2402="zákl. přenesená",N2402,0)</f>
        <v>0</v>
      </c>
      <c r="BI2402" s="299">
        <f>IF(V2402="sníž. přenesená",N2402,0)</f>
        <v>0</v>
      </c>
      <c r="BJ2402" s="299">
        <f>IF(V2402="nulová",N2402,0)</f>
        <v>0</v>
      </c>
      <c r="BK2402" s="172" t="s">
        <v>81</v>
      </c>
      <c r="BL2402" s="299">
        <f>ROUND(L2402*K2402,2)</f>
        <v>0</v>
      </c>
      <c r="BM2402" s="172" t="s">
        <v>2193</v>
      </c>
      <c r="BN2402" s="172" t="s">
        <v>2212</v>
      </c>
    </row>
    <row r="2403" spans="2:66" s="112" customFormat="1" ht="22.6" customHeight="1" x14ac:dyDescent="0.35">
      <c r="B2403" s="187"/>
      <c r="C2403" s="337">
        <v>253</v>
      </c>
      <c r="D2403" s="337" t="s">
        <v>238</v>
      </c>
      <c r="E2403" s="338" t="s">
        <v>2213</v>
      </c>
      <c r="F2403" s="339" t="s">
        <v>2214</v>
      </c>
      <c r="G2403" s="339"/>
      <c r="H2403" s="339"/>
      <c r="I2403" s="339"/>
      <c r="J2403" s="340" t="s">
        <v>295</v>
      </c>
      <c r="K2403" s="341">
        <v>2</v>
      </c>
      <c r="L2403" s="342"/>
      <c r="M2403" s="342"/>
      <c r="N2403" s="343">
        <f>ROUND(L2403*K2403,2)</f>
        <v>0</v>
      </c>
      <c r="O2403" s="294"/>
      <c r="P2403" s="294"/>
      <c r="Q2403" s="294"/>
      <c r="R2403" s="341"/>
      <c r="S2403" s="192"/>
      <c r="U2403" s="295" t="s">
        <v>5</v>
      </c>
      <c r="V2403" s="300" t="s">
        <v>39</v>
      </c>
      <c r="W2403" s="301">
        <v>0</v>
      </c>
      <c r="X2403" s="301">
        <f>W2403*K2403</f>
        <v>0</v>
      </c>
      <c r="Y2403" s="301">
        <v>8.9999999999999993E-3</v>
      </c>
      <c r="Z2403" s="301">
        <f>Y2403*K2403</f>
        <v>1.7999999999999999E-2</v>
      </c>
      <c r="AA2403" s="301">
        <v>0</v>
      </c>
      <c r="AB2403" s="302">
        <f>AA2403*K2403</f>
        <v>0</v>
      </c>
      <c r="AS2403" s="172" t="s">
        <v>2193</v>
      </c>
      <c r="AU2403" s="172" t="s">
        <v>238</v>
      </c>
      <c r="AV2403" s="172" t="s">
        <v>81</v>
      </c>
      <c r="AZ2403" s="172" t="s">
        <v>172</v>
      </c>
      <c r="BF2403" s="299">
        <f>IF(V2403="základní",N2403,0)</f>
        <v>0</v>
      </c>
      <c r="BG2403" s="299">
        <f>IF(V2403="snížená",N2403,0)</f>
        <v>0</v>
      </c>
      <c r="BH2403" s="299">
        <f>IF(V2403="zákl. přenesená",N2403,0)</f>
        <v>0</v>
      </c>
      <c r="BI2403" s="299">
        <f>IF(V2403="sníž. přenesená",N2403,0)</f>
        <v>0</v>
      </c>
      <c r="BJ2403" s="299">
        <f>IF(V2403="nulová",N2403,0)</f>
        <v>0</v>
      </c>
      <c r="BK2403" s="172" t="s">
        <v>81</v>
      </c>
      <c r="BL2403" s="299">
        <f>ROUND(L2403*K2403,2)</f>
        <v>0</v>
      </c>
      <c r="BM2403" s="172" t="s">
        <v>2193</v>
      </c>
      <c r="BN2403" s="172" t="s">
        <v>2215</v>
      </c>
    </row>
    <row r="2404" spans="2:66" s="112" customFormat="1" ht="22.6" customHeight="1" x14ac:dyDescent="0.35">
      <c r="B2404" s="187"/>
      <c r="C2404" s="337">
        <v>254</v>
      </c>
      <c r="D2404" s="337" t="s">
        <v>238</v>
      </c>
      <c r="E2404" s="338" t="s">
        <v>2216</v>
      </c>
      <c r="F2404" s="339" t="s">
        <v>2217</v>
      </c>
      <c r="G2404" s="339"/>
      <c r="H2404" s="339"/>
      <c r="I2404" s="339"/>
      <c r="J2404" s="340" t="s">
        <v>295</v>
      </c>
      <c r="K2404" s="341">
        <v>1</v>
      </c>
      <c r="L2404" s="342"/>
      <c r="M2404" s="342"/>
      <c r="N2404" s="343">
        <f>ROUND(L2404*K2404,2)</f>
        <v>0</v>
      </c>
      <c r="O2404" s="294"/>
      <c r="P2404" s="294"/>
      <c r="Q2404" s="294"/>
      <c r="R2404" s="341"/>
      <c r="S2404" s="192"/>
      <c r="U2404" s="295" t="s">
        <v>5</v>
      </c>
      <c r="V2404" s="296" t="s">
        <v>39</v>
      </c>
      <c r="W2404" s="297">
        <v>0</v>
      </c>
      <c r="X2404" s="297">
        <f>W2404*K2404</f>
        <v>0</v>
      </c>
      <c r="Y2404" s="297">
        <v>8.9999999999999993E-3</v>
      </c>
      <c r="Z2404" s="297">
        <f>Y2404*K2404</f>
        <v>8.9999999999999993E-3</v>
      </c>
      <c r="AA2404" s="297">
        <v>0</v>
      </c>
      <c r="AB2404" s="298">
        <f>AA2404*K2404</f>
        <v>0</v>
      </c>
      <c r="AS2404" s="172" t="s">
        <v>2193</v>
      </c>
      <c r="AU2404" s="172" t="s">
        <v>238</v>
      </c>
      <c r="AV2404" s="172" t="s">
        <v>81</v>
      </c>
      <c r="AZ2404" s="172" t="s">
        <v>172</v>
      </c>
      <c r="BF2404" s="299">
        <f>IF(V2404="základní",N2404,0)</f>
        <v>0</v>
      </c>
      <c r="BG2404" s="299">
        <f>IF(V2404="snížená",N2404,0)</f>
        <v>0</v>
      </c>
      <c r="BH2404" s="299">
        <f>IF(V2404="zákl. přenesená",N2404,0)</f>
        <v>0</v>
      </c>
      <c r="BI2404" s="299">
        <f>IF(V2404="sníž. přenesená",N2404,0)</f>
        <v>0</v>
      </c>
      <c r="BJ2404" s="299">
        <f>IF(V2404="nulová",N2404,0)</f>
        <v>0</v>
      </c>
      <c r="BK2404" s="172" t="s">
        <v>81</v>
      </c>
      <c r="BL2404" s="299">
        <f>ROUND(L2404*K2404,2)</f>
        <v>0</v>
      </c>
      <c r="BM2404" s="172" t="s">
        <v>2193</v>
      </c>
      <c r="BN2404" s="172" t="s">
        <v>2218</v>
      </c>
    </row>
    <row r="2405" spans="2:66" s="112" customFormat="1" ht="6.9" customHeight="1" x14ac:dyDescent="0.35">
      <c r="B2405" s="222"/>
      <c r="C2405" s="223"/>
      <c r="D2405" s="223"/>
      <c r="E2405" s="223"/>
      <c r="F2405" s="223"/>
      <c r="G2405" s="223"/>
      <c r="H2405" s="223"/>
      <c r="I2405" s="223"/>
      <c r="J2405" s="223"/>
      <c r="K2405" s="223"/>
      <c r="L2405" s="223"/>
      <c r="M2405" s="223"/>
      <c r="N2405" s="223"/>
      <c r="O2405" s="223"/>
      <c r="P2405" s="223"/>
      <c r="Q2405" s="223"/>
      <c r="R2405" s="223"/>
      <c r="S2405" s="224"/>
    </row>
  </sheetData>
  <sheetProtection algorithmName="SHA-512" hashValue="sAxL1UNW1bZzjyaEEAsprGp/h2Y3SaASubgLsROh3lXowiBa66n2/D14u22JxP8ZwBP+f16YhmW4CyzNKvDQJQ==" saltValue="NIjhAiw0jvMtX5Q8AgXGcg==" spinCount="100000" sheet="1" objects="1" scenarios="1"/>
  <protectedRanges>
    <protectedRange sqref="L1678 L1682 L1686 L1690 L1694 L1698 L1702 L1706 L1710 L1714 L1718 L1722 L1726 L1730 L1734 L1738 L1742 L1746 L1750 L1754 L1758 L1762 L1766 L1770 L1774 L1778 L1782 L1786 L1790 L1794 L1798 L1802" name="Oblast7"/>
    <protectedRange sqref="L1574 L1575 L1584 L1586 L1612 L1618 L1615 L1627 L1624 L1630 L1633 L1636 L1639 L1642 L1645 L1648 L1651 L1654 L1661 L1663 L1666 L1667 L1671" name="Oblast6"/>
    <protectedRange sqref="L1420 L1428 L1433 L1469 L1474 L1478 L1486 L1490 L1494 L1496 L1497 L1499 L1505 L1511 L1514 L1516 L1523 L1524 L1529 L1531 L1534 L1538 L1541 L1544 L1546 L1552 L1555 L1558 L1563 L1568 L1570 L1572" name="Oblast5"/>
    <protectedRange sqref="L1158 L1170 L1174 L1180 L1189 L1196 L1200 L1204 L1207 L1211 L1214 L1220 L1225 L1232 L1235 L1238 L1296 L1316 L1334 L1412 L1413 L1414 L1415 L1417" name="Oblast4"/>
    <protectedRange sqref="L966 L970 L974 L982 L987 L993 L995 L996 L999 L1016 L1022 L1035 L1039 L1047 L1052 L1057 L1074 L1079 L1090 L1108 L1124 L1135 L1143 L1154" name="Oblast3"/>
    <protectedRange sqref="L313 L322 L329 L333 L348 L470 L489 L493 L496 L545 L596 L670 L674 L788 L800 L801 L809 L858 L861 L863 L866 L876 L877 L896 L902 L916 L945 L951 L957 L961" name="Oblast2"/>
    <protectedRange sqref="L137 L141 L148 L152 L159 L164 L166 L169 L171 L175 L177 L187 L194 L198 L202 L204 L208 L213 L221 L224 L227 L233 L239 L243 L248 L252 L254 L257 L263 L266 L271 L283 L289 L298 L304 L313" name="Oblast1"/>
    <protectedRange sqref="L1806 L1810 L1815 L1819 L1823 L1827 L1831 L1835 L1839 L1843 L1847 L1851 L1871 L1874 L1886 L1900 L1906 L1912 L1921 L1925 L1929 L1974 L2006 L2010" name="Oblast8"/>
    <protectedRange sqref="L2012 L2023 L2025 L2033 L2042 L2047 L2057 L2059 L2064 L2069 L2071 L2191 L2193 L2194 L2226 L2291 L2292 L2300 L2302 L2303 L2305 L2388 L2391 L2394 L2397 L2401 L2402 L2403 L2404" name="Oblast9"/>
  </protectedRanges>
  <mergeCells count="2855">
    <mergeCell ref="C2:Q2"/>
    <mergeCell ref="C4:Q4"/>
    <mergeCell ref="F6:P6"/>
    <mergeCell ref="F7:P7"/>
    <mergeCell ref="F8:P8"/>
    <mergeCell ref="O10:P10"/>
    <mergeCell ref="O12:P12"/>
    <mergeCell ref="O13:P13"/>
    <mergeCell ref="O15:P15"/>
    <mergeCell ref="O16:P16"/>
    <mergeCell ref="O18:P18"/>
    <mergeCell ref="O19:P19"/>
    <mergeCell ref="O21:P21"/>
    <mergeCell ref="O22:P22"/>
    <mergeCell ref="E25:L25"/>
    <mergeCell ref="M28:P28"/>
    <mergeCell ref="M29:P29"/>
    <mergeCell ref="M31:P31"/>
    <mergeCell ref="H33:J33"/>
    <mergeCell ref="M33:P33"/>
    <mergeCell ref="H34:J34"/>
    <mergeCell ref="M34:P34"/>
    <mergeCell ref="H35:J35"/>
    <mergeCell ref="M35:P35"/>
    <mergeCell ref="H36:J36"/>
    <mergeCell ref="M36:P36"/>
    <mergeCell ref="H37:J37"/>
    <mergeCell ref="M37:P37"/>
    <mergeCell ref="L39:P39"/>
    <mergeCell ref="C76:Q76"/>
    <mergeCell ref="F78:P78"/>
    <mergeCell ref="F79:P79"/>
    <mergeCell ref="F80:P80"/>
    <mergeCell ref="M82:P82"/>
    <mergeCell ref="M84:Q84"/>
    <mergeCell ref="M85:Q85"/>
    <mergeCell ref="C87:G87"/>
    <mergeCell ref="N87:Q87"/>
    <mergeCell ref="N89:Q89"/>
    <mergeCell ref="N90:Q90"/>
    <mergeCell ref="N91:Q91"/>
    <mergeCell ref="N92:Q92"/>
    <mergeCell ref="N93:Q93"/>
    <mergeCell ref="N94:Q94"/>
    <mergeCell ref="N95:Q95"/>
    <mergeCell ref="N96:Q96"/>
    <mergeCell ref="N97:Q97"/>
    <mergeCell ref="N98:Q98"/>
    <mergeCell ref="N99:Q99"/>
    <mergeCell ref="N100:Q100"/>
    <mergeCell ref="N101:Q101"/>
    <mergeCell ref="N102:Q102"/>
    <mergeCell ref="N103:Q103"/>
    <mergeCell ref="N104:Q104"/>
    <mergeCell ref="N105:Q105"/>
    <mergeCell ref="N106:Q106"/>
    <mergeCell ref="N107:Q107"/>
    <mergeCell ref="N108:Q108"/>
    <mergeCell ref="N109:Q109"/>
    <mergeCell ref="N110:Q110"/>
    <mergeCell ref="N111:Q111"/>
    <mergeCell ref="N112:Q112"/>
    <mergeCell ref="N114:Q114"/>
    <mergeCell ref="L116:Q116"/>
    <mergeCell ref="C122:Q122"/>
    <mergeCell ref="F124:P124"/>
    <mergeCell ref="F125:P125"/>
    <mergeCell ref="F126:P126"/>
    <mergeCell ref="M128:P128"/>
    <mergeCell ref="M130:Q130"/>
    <mergeCell ref="M131:Q131"/>
    <mergeCell ref="F133:I133"/>
    <mergeCell ref="L133:M133"/>
    <mergeCell ref="N133:Q133"/>
    <mergeCell ref="F137:I137"/>
    <mergeCell ref="L137:M137"/>
    <mergeCell ref="N137:Q137"/>
    <mergeCell ref="F138:I138"/>
    <mergeCell ref="F139:I139"/>
    <mergeCell ref="F140:I140"/>
    <mergeCell ref="F141:I141"/>
    <mergeCell ref="L141:M141"/>
    <mergeCell ref="N141:Q141"/>
    <mergeCell ref="F142:I142"/>
    <mergeCell ref="F143:I143"/>
    <mergeCell ref="F144:I144"/>
    <mergeCell ref="F145:I145"/>
    <mergeCell ref="F146:I146"/>
    <mergeCell ref="F147:I147"/>
    <mergeCell ref="F148:I148"/>
    <mergeCell ref="L148:M148"/>
    <mergeCell ref="N148:Q148"/>
    <mergeCell ref="F149:I149"/>
    <mergeCell ref="F150:I150"/>
    <mergeCell ref="F151:I151"/>
    <mergeCell ref="F152:I152"/>
    <mergeCell ref="L152:M152"/>
    <mergeCell ref="N152:Q152"/>
    <mergeCell ref="F153:I153"/>
    <mergeCell ref="F154:I154"/>
    <mergeCell ref="F155:I155"/>
    <mergeCell ref="F156:I156"/>
    <mergeCell ref="F157:I157"/>
    <mergeCell ref="F158:I158"/>
    <mergeCell ref="F159:I159"/>
    <mergeCell ref="L159:M159"/>
    <mergeCell ref="N159:Q159"/>
    <mergeCell ref="F160:I160"/>
    <mergeCell ref="F161:I161"/>
    <mergeCell ref="F162:I162"/>
    <mergeCell ref="F163:I163"/>
    <mergeCell ref="F164:I164"/>
    <mergeCell ref="L164:M164"/>
    <mergeCell ref="N164:Q164"/>
    <mergeCell ref="F165:I165"/>
    <mergeCell ref="F166:I166"/>
    <mergeCell ref="L166:M166"/>
    <mergeCell ref="N166:Q166"/>
    <mergeCell ref="F167:I167"/>
    <mergeCell ref="F168:I168"/>
    <mergeCell ref="F169:I169"/>
    <mergeCell ref="L169:M169"/>
    <mergeCell ref="N169:Q169"/>
    <mergeCell ref="F170:I170"/>
    <mergeCell ref="F171:I171"/>
    <mergeCell ref="L171:M171"/>
    <mergeCell ref="N171:Q171"/>
    <mergeCell ref="F172:I172"/>
    <mergeCell ref="F173:I173"/>
    <mergeCell ref="F174:I174"/>
    <mergeCell ref="F175:I175"/>
    <mergeCell ref="L175:M175"/>
    <mergeCell ref="N175:Q175"/>
    <mergeCell ref="F176:I176"/>
    <mergeCell ref="F177:I177"/>
    <mergeCell ref="L177:M177"/>
    <mergeCell ref="N177:Q177"/>
    <mergeCell ref="F178:I178"/>
    <mergeCell ref="F179:I179"/>
    <mergeCell ref="F180:I180"/>
    <mergeCell ref="F181:I181"/>
    <mergeCell ref="F182:I182"/>
    <mergeCell ref="F183:I183"/>
    <mergeCell ref="F184:I184"/>
    <mergeCell ref="F185:I185"/>
    <mergeCell ref="F186:I186"/>
    <mergeCell ref="F187:I187"/>
    <mergeCell ref="L187:M187"/>
    <mergeCell ref="N187:Q187"/>
    <mergeCell ref="F188:I188"/>
    <mergeCell ref="F189:I189"/>
    <mergeCell ref="F190:I190"/>
    <mergeCell ref="F191:I191"/>
    <mergeCell ref="F192:I192"/>
    <mergeCell ref="F194:I194"/>
    <mergeCell ref="L194:M194"/>
    <mergeCell ref="N194:Q194"/>
    <mergeCell ref="F195:I195"/>
    <mergeCell ref="F196:I196"/>
    <mergeCell ref="F197:I197"/>
    <mergeCell ref="F198:I198"/>
    <mergeCell ref="L198:M198"/>
    <mergeCell ref="N198:Q198"/>
    <mergeCell ref="F199:I199"/>
    <mergeCell ref="F200:I200"/>
    <mergeCell ref="F201:I201"/>
    <mergeCell ref="F202:I202"/>
    <mergeCell ref="L202:M202"/>
    <mergeCell ref="N202:Q202"/>
    <mergeCell ref="F203:I203"/>
    <mergeCell ref="F204:I204"/>
    <mergeCell ref="L204:M204"/>
    <mergeCell ref="N204:Q204"/>
    <mergeCell ref="F205:I205"/>
    <mergeCell ref="F206:I206"/>
    <mergeCell ref="F207:I207"/>
    <mergeCell ref="F208:I208"/>
    <mergeCell ref="L208:M208"/>
    <mergeCell ref="N208:Q208"/>
    <mergeCell ref="F209:I209"/>
    <mergeCell ref="F210:I210"/>
    <mergeCell ref="F211:I211"/>
    <mergeCell ref="F213:I213"/>
    <mergeCell ref="L213:M213"/>
    <mergeCell ref="N213:Q213"/>
    <mergeCell ref="F214:I214"/>
    <mergeCell ref="F215:I215"/>
    <mergeCell ref="F216:I216"/>
    <mergeCell ref="F217:I217"/>
    <mergeCell ref="F218:I218"/>
    <mergeCell ref="F219:I219"/>
    <mergeCell ref="F220:I220"/>
    <mergeCell ref="F221:I221"/>
    <mergeCell ref="L221:M221"/>
    <mergeCell ref="N221:Q221"/>
    <mergeCell ref="F222:I222"/>
    <mergeCell ref="F223:I223"/>
    <mergeCell ref="F224:I224"/>
    <mergeCell ref="L224:M224"/>
    <mergeCell ref="N224:Q224"/>
    <mergeCell ref="F225:I225"/>
    <mergeCell ref="F226:I226"/>
    <mergeCell ref="F227:I227"/>
    <mergeCell ref="L227:M227"/>
    <mergeCell ref="N227:Q227"/>
    <mergeCell ref="F228:I228"/>
    <mergeCell ref="F229:I229"/>
    <mergeCell ref="F230:I230"/>
    <mergeCell ref="F231:I231"/>
    <mergeCell ref="F232:I232"/>
    <mergeCell ref="F233:I233"/>
    <mergeCell ref="L233:M233"/>
    <mergeCell ref="N233:Q233"/>
    <mergeCell ref="F234:I234"/>
    <mergeCell ref="F235:I235"/>
    <mergeCell ref="F236:I236"/>
    <mergeCell ref="F237:I237"/>
    <mergeCell ref="F238:I238"/>
    <mergeCell ref="F239:I239"/>
    <mergeCell ref="L239:M239"/>
    <mergeCell ref="N239:Q239"/>
    <mergeCell ref="F240:I240"/>
    <mergeCell ref="F241:I241"/>
    <mergeCell ref="F242:I242"/>
    <mergeCell ref="F243:I243"/>
    <mergeCell ref="L243:M243"/>
    <mergeCell ref="N243:Q243"/>
    <mergeCell ref="F244:I244"/>
    <mergeCell ref="F245:I245"/>
    <mergeCell ref="F246:I246"/>
    <mergeCell ref="F247:I247"/>
    <mergeCell ref="F248:I248"/>
    <mergeCell ref="L248:M248"/>
    <mergeCell ref="N248:Q248"/>
    <mergeCell ref="F249:I249"/>
    <mergeCell ref="F250:I250"/>
    <mergeCell ref="F251:I251"/>
    <mergeCell ref="F252:I252"/>
    <mergeCell ref="L252:M252"/>
    <mergeCell ref="N252:Q252"/>
    <mergeCell ref="F253:I253"/>
    <mergeCell ref="F254:I254"/>
    <mergeCell ref="L254:M254"/>
    <mergeCell ref="N254:Q254"/>
    <mergeCell ref="F255:I255"/>
    <mergeCell ref="F256:I256"/>
    <mergeCell ref="F257:I257"/>
    <mergeCell ref="L257:M257"/>
    <mergeCell ref="N257:Q257"/>
    <mergeCell ref="F258:I258"/>
    <mergeCell ref="F259:I259"/>
    <mergeCell ref="F260:I260"/>
    <mergeCell ref="F261:I261"/>
    <mergeCell ref="F262:I262"/>
    <mergeCell ref="F263:I263"/>
    <mergeCell ref="L263:M263"/>
    <mergeCell ref="N263:Q263"/>
    <mergeCell ref="F264:I264"/>
    <mergeCell ref="F265:I265"/>
    <mergeCell ref="F266:I266"/>
    <mergeCell ref="L266:M266"/>
    <mergeCell ref="N266:Q266"/>
    <mergeCell ref="F267:I267"/>
    <mergeCell ref="F268:I268"/>
    <mergeCell ref="F269:I269"/>
    <mergeCell ref="F270:I270"/>
    <mergeCell ref="F271:I271"/>
    <mergeCell ref="L271:M271"/>
    <mergeCell ref="N271:Q271"/>
    <mergeCell ref="F272:I272"/>
    <mergeCell ref="F273:I273"/>
    <mergeCell ref="F274:I274"/>
    <mergeCell ref="F275:I275"/>
    <mergeCell ref="F276:I276"/>
    <mergeCell ref="F277:I277"/>
    <mergeCell ref="F278:I278"/>
    <mergeCell ref="F279:I279"/>
    <mergeCell ref="F280:I280"/>
    <mergeCell ref="F281:I281"/>
    <mergeCell ref="F282:I282"/>
    <mergeCell ref="F283:I283"/>
    <mergeCell ref="L283:M283"/>
    <mergeCell ref="N283:Q283"/>
    <mergeCell ref="F284:I284"/>
    <mergeCell ref="F285:I285"/>
    <mergeCell ref="F286:I286"/>
    <mergeCell ref="F287:I287"/>
    <mergeCell ref="F288:I288"/>
    <mergeCell ref="F289:I289"/>
    <mergeCell ref="L289:M289"/>
    <mergeCell ref="N289:Q289"/>
    <mergeCell ref="F290:I290"/>
    <mergeCell ref="F291:I291"/>
    <mergeCell ref="F292:I292"/>
    <mergeCell ref="F293:I293"/>
    <mergeCell ref="F294:I294"/>
    <mergeCell ref="F295:I295"/>
    <mergeCell ref="F296:I296"/>
    <mergeCell ref="F297:I297"/>
    <mergeCell ref="F298:I298"/>
    <mergeCell ref="L298:M298"/>
    <mergeCell ref="N298:Q298"/>
    <mergeCell ref="F299:I299"/>
    <mergeCell ref="F300:I300"/>
    <mergeCell ref="F301:I301"/>
    <mergeCell ref="F302:I302"/>
    <mergeCell ref="F303:I303"/>
    <mergeCell ref="F304:I304"/>
    <mergeCell ref="L304:M304"/>
    <mergeCell ref="N304:Q304"/>
    <mergeCell ref="F305:I305"/>
    <mergeCell ref="F306:I306"/>
    <mergeCell ref="F307:I307"/>
    <mergeCell ref="F308:I308"/>
    <mergeCell ref="F309:I309"/>
    <mergeCell ref="F310:I310"/>
    <mergeCell ref="F311:I311"/>
    <mergeCell ref="F313:I313"/>
    <mergeCell ref="L313:M313"/>
    <mergeCell ref="N313:Q313"/>
    <mergeCell ref="F314:I314"/>
    <mergeCell ref="F315:I315"/>
    <mergeCell ref="F316:I316"/>
    <mergeCell ref="F317:I317"/>
    <mergeCell ref="F318:I318"/>
    <mergeCell ref="F319:I319"/>
    <mergeCell ref="F320:I320"/>
    <mergeCell ref="F321:I321"/>
    <mergeCell ref="F322:I322"/>
    <mergeCell ref="L322:M322"/>
    <mergeCell ref="N322:Q322"/>
    <mergeCell ref="F323:I323"/>
    <mergeCell ref="F324:I324"/>
    <mergeCell ref="F325:I325"/>
    <mergeCell ref="F326:I326"/>
    <mergeCell ref="F327:I327"/>
    <mergeCell ref="F328:I328"/>
    <mergeCell ref="F329:I329"/>
    <mergeCell ref="L329:M329"/>
    <mergeCell ref="N329:Q329"/>
    <mergeCell ref="F330:I330"/>
    <mergeCell ref="F331:I331"/>
    <mergeCell ref="F333:I333"/>
    <mergeCell ref="L333:M333"/>
    <mergeCell ref="N333:Q333"/>
    <mergeCell ref="F334:I334"/>
    <mergeCell ref="F335:I335"/>
    <mergeCell ref="F336:I336"/>
    <mergeCell ref="F337:I337"/>
    <mergeCell ref="F338:I338"/>
    <mergeCell ref="F339:I339"/>
    <mergeCell ref="F340:I340"/>
    <mergeCell ref="F341:I341"/>
    <mergeCell ref="F342:I342"/>
    <mergeCell ref="F343:I343"/>
    <mergeCell ref="F344:I344"/>
    <mergeCell ref="F345:I345"/>
    <mergeCell ref="F346:I346"/>
    <mergeCell ref="F347:I347"/>
    <mergeCell ref="F348:I348"/>
    <mergeCell ref="L348:M348"/>
    <mergeCell ref="N348:Q348"/>
    <mergeCell ref="F349:I349"/>
    <mergeCell ref="F350:I350"/>
    <mergeCell ref="F351:I351"/>
    <mergeCell ref="F352:I352"/>
    <mergeCell ref="F353:I353"/>
    <mergeCell ref="F354:I354"/>
    <mergeCell ref="F355:I355"/>
    <mergeCell ref="F356:I356"/>
    <mergeCell ref="F357:I357"/>
    <mergeCell ref="F358:I358"/>
    <mergeCell ref="F359:I359"/>
    <mergeCell ref="F360:I360"/>
    <mergeCell ref="F361:I361"/>
    <mergeCell ref="F362:I362"/>
    <mergeCell ref="F363:I363"/>
    <mergeCell ref="F364:I364"/>
    <mergeCell ref="F365:I365"/>
    <mergeCell ref="F366:I366"/>
    <mergeCell ref="F367:I367"/>
    <mergeCell ref="F368:I368"/>
    <mergeCell ref="F369:I369"/>
    <mergeCell ref="F370:I370"/>
    <mergeCell ref="F371:I371"/>
    <mergeCell ref="F372:I372"/>
    <mergeCell ref="F373:I373"/>
    <mergeCell ref="F374:I374"/>
    <mergeCell ref="F375:I375"/>
    <mergeCell ref="F376:I376"/>
    <mergeCell ref="F377:I377"/>
    <mergeCell ref="F378:I378"/>
    <mergeCell ref="F379:I379"/>
    <mergeCell ref="F380:I380"/>
    <mergeCell ref="F381:I381"/>
    <mergeCell ref="F382:I382"/>
    <mergeCell ref="F383:I383"/>
    <mergeCell ref="F384:I384"/>
    <mergeCell ref="F385:I385"/>
    <mergeCell ref="F386:I386"/>
    <mergeCell ref="F387:I387"/>
    <mergeCell ref="F388:I388"/>
    <mergeCell ref="F389:I389"/>
    <mergeCell ref="F390:I390"/>
    <mergeCell ref="F391:I391"/>
    <mergeCell ref="F392:I392"/>
    <mergeCell ref="F393:I393"/>
    <mergeCell ref="F394:I394"/>
    <mergeCell ref="F395:I395"/>
    <mergeCell ref="F396:I396"/>
    <mergeCell ref="F397:I397"/>
    <mergeCell ref="F398:I398"/>
    <mergeCell ref="F399:I399"/>
    <mergeCell ref="F400:I400"/>
    <mergeCell ref="F401:I401"/>
    <mergeCell ref="F402:I402"/>
    <mergeCell ref="F403:I403"/>
    <mergeCell ref="F404:I404"/>
    <mergeCell ref="F405:I405"/>
    <mergeCell ref="F406:I406"/>
    <mergeCell ref="F407:I407"/>
    <mergeCell ref="F408:I408"/>
    <mergeCell ref="F409:I409"/>
    <mergeCell ref="F410:I410"/>
    <mergeCell ref="F411:I411"/>
    <mergeCell ref="F412:I412"/>
    <mergeCell ref="F413:I413"/>
    <mergeCell ref="F414:I414"/>
    <mergeCell ref="F415:I415"/>
    <mergeCell ref="F416:I416"/>
    <mergeCell ref="F417:I417"/>
    <mergeCell ref="F418:I418"/>
    <mergeCell ref="F419:I419"/>
    <mergeCell ref="F420:I420"/>
    <mergeCell ref="F421:I421"/>
    <mergeCell ref="F422:I422"/>
    <mergeCell ref="F423:I423"/>
    <mergeCell ref="F424:I424"/>
    <mergeCell ref="F425:I425"/>
    <mergeCell ref="F426:I426"/>
    <mergeCell ref="F427:I427"/>
    <mergeCell ref="F428:I428"/>
    <mergeCell ref="F429:I429"/>
    <mergeCell ref="F430:I430"/>
    <mergeCell ref="F431:I431"/>
    <mergeCell ref="F432:I432"/>
    <mergeCell ref="F433:I433"/>
    <mergeCell ref="F434:I434"/>
    <mergeCell ref="F435:I435"/>
    <mergeCell ref="F436:I436"/>
    <mergeCell ref="F437:I437"/>
    <mergeCell ref="F438:I438"/>
    <mergeCell ref="F439:I439"/>
    <mergeCell ref="F440:I440"/>
    <mergeCell ref="F441:I441"/>
    <mergeCell ref="F442:I442"/>
    <mergeCell ref="F443:I443"/>
    <mergeCell ref="F444:I444"/>
    <mergeCell ref="F445:I445"/>
    <mergeCell ref="F446:I446"/>
    <mergeCell ref="F447:I447"/>
    <mergeCell ref="F448:I448"/>
    <mergeCell ref="F449:I449"/>
    <mergeCell ref="F450:I450"/>
    <mergeCell ref="F451:I451"/>
    <mergeCell ref="F452:I452"/>
    <mergeCell ref="F453:I453"/>
    <mergeCell ref="F454:I454"/>
    <mergeCell ref="F455:I455"/>
    <mergeCell ref="F456:I456"/>
    <mergeCell ref="F457:I457"/>
    <mergeCell ref="F458:I458"/>
    <mergeCell ref="F459:I459"/>
    <mergeCell ref="F460:I460"/>
    <mergeCell ref="F461:I461"/>
    <mergeCell ref="F462:I462"/>
    <mergeCell ref="F463:I463"/>
    <mergeCell ref="F464:I464"/>
    <mergeCell ref="F465:I465"/>
    <mergeCell ref="F466:I466"/>
    <mergeCell ref="F467:I467"/>
    <mergeCell ref="F468:I468"/>
    <mergeCell ref="F469:I469"/>
    <mergeCell ref="F470:I470"/>
    <mergeCell ref="L470:M470"/>
    <mergeCell ref="N470:Q470"/>
    <mergeCell ref="F471:I471"/>
    <mergeCell ref="F472:I472"/>
    <mergeCell ref="F473:I473"/>
    <mergeCell ref="F474:I474"/>
    <mergeCell ref="F475:I475"/>
    <mergeCell ref="F476:I476"/>
    <mergeCell ref="F477:I477"/>
    <mergeCell ref="F478:I478"/>
    <mergeCell ref="F479:I479"/>
    <mergeCell ref="F480:I480"/>
    <mergeCell ref="F481:I481"/>
    <mergeCell ref="F482:I482"/>
    <mergeCell ref="F483:I483"/>
    <mergeCell ref="F484:I484"/>
    <mergeCell ref="F485:I485"/>
    <mergeCell ref="F486:I486"/>
    <mergeCell ref="F487:I487"/>
    <mergeCell ref="F488:I488"/>
    <mergeCell ref="F489:I489"/>
    <mergeCell ref="L489:M489"/>
    <mergeCell ref="N489:Q489"/>
    <mergeCell ref="F490:I490"/>
    <mergeCell ref="F491:I491"/>
    <mergeCell ref="F492:I492"/>
    <mergeCell ref="F493:I493"/>
    <mergeCell ref="L493:M493"/>
    <mergeCell ref="N493:Q493"/>
    <mergeCell ref="F494:I494"/>
    <mergeCell ref="F495:I495"/>
    <mergeCell ref="F496:I496"/>
    <mergeCell ref="L496:M496"/>
    <mergeCell ref="N496:Q496"/>
    <mergeCell ref="F497:I497"/>
    <mergeCell ref="F498:I498"/>
    <mergeCell ref="F499:I499"/>
    <mergeCell ref="F500:I500"/>
    <mergeCell ref="F501:I501"/>
    <mergeCell ref="F502:I502"/>
    <mergeCell ref="F503:I503"/>
    <mergeCell ref="F504:I504"/>
    <mergeCell ref="F505:I505"/>
    <mergeCell ref="F506:I506"/>
    <mergeCell ref="F507:I507"/>
    <mergeCell ref="F508:I508"/>
    <mergeCell ref="F509:I509"/>
    <mergeCell ref="F510:I510"/>
    <mergeCell ref="F511:I511"/>
    <mergeCell ref="F512:I512"/>
    <mergeCell ref="F513:I513"/>
    <mergeCell ref="F514:I514"/>
    <mergeCell ref="F515:I515"/>
    <mergeCell ref="F516:I516"/>
    <mergeCell ref="F517:I517"/>
    <mergeCell ref="F518:I518"/>
    <mergeCell ref="F519:I519"/>
    <mergeCell ref="F520:I520"/>
    <mergeCell ref="F521:I521"/>
    <mergeCell ref="F522:I522"/>
    <mergeCell ref="F523:I523"/>
    <mergeCell ref="F524:I524"/>
    <mergeCell ref="F525:I525"/>
    <mergeCell ref="F526:I526"/>
    <mergeCell ref="F527:I527"/>
    <mergeCell ref="F528:I528"/>
    <mergeCell ref="F529:I529"/>
    <mergeCell ref="F530:I530"/>
    <mergeCell ref="F531:I531"/>
    <mergeCell ref="F532:I532"/>
    <mergeCell ref="F533:I533"/>
    <mergeCell ref="F534:I534"/>
    <mergeCell ref="F535:I535"/>
    <mergeCell ref="F536:I536"/>
    <mergeCell ref="F537:I537"/>
    <mergeCell ref="F538:I538"/>
    <mergeCell ref="F539:I539"/>
    <mergeCell ref="F540:I540"/>
    <mergeCell ref="F541:I541"/>
    <mergeCell ref="F542:I542"/>
    <mergeCell ref="F543:I543"/>
    <mergeCell ref="F544:I544"/>
    <mergeCell ref="F545:I545"/>
    <mergeCell ref="L545:M545"/>
    <mergeCell ref="N545:Q545"/>
    <mergeCell ref="F546:I546"/>
    <mergeCell ref="F547:I547"/>
    <mergeCell ref="F548:I548"/>
    <mergeCell ref="F549:I549"/>
    <mergeCell ref="F550:I550"/>
    <mergeCell ref="F551:I551"/>
    <mergeCell ref="F552:I552"/>
    <mergeCell ref="F553:I553"/>
    <mergeCell ref="F554:I554"/>
    <mergeCell ref="F555:I555"/>
    <mergeCell ref="F556:I556"/>
    <mergeCell ref="F557:I557"/>
    <mergeCell ref="F558:I558"/>
    <mergeCell ref="F559:I559"/>
    <mergeCell ref="F560:I560"/>
    <mergeCell ref="F561:I561"/>
    <mergeCell ref="F562:I562"/>
    <mergeCell ref="F563:I563"/>
    <mergeCell ref="F564:I564"/>
    <mergeCell ref="F565:I565"/>
    <mergeCell ref="F566:I566"/>
    <mergeCell ref="F567:I567"/>
    <mergeCell ref="F568:I568"/>
    <mergeCell ref="F569:I569"/>
    <mergeCell ref="F570:I570"/>
    <mergeCell ref="F571:I571"/>
    <mergeCell ref="F572:I572"/>
    <mergeCell ref="F573:I573"/>
    <mergeCell ref="F574:I574"/>
    <mergeCell ref="F575:I575"/>
    <mergeCell ref="F576:I576"/>
    <mergeCell ref="F577:I577"/>
    <mergeCell ref="F578:I578"/>
    <mergeCell ref="F579:I579"/>
    <mergeCell ref="F580:I580"/>
    <mergeCell ref="F581:I581"/>
    <mergeCell ref="F582:I582"/>
    <mergeCell ref="F583:I583"/>
    <mergeCell ref="F584:I584"/>
    <mergeCell ref="F585:I585"/>
    <mergeCell ref="F586:I586"/>
    <mergeCell ref="F587:I587"/>
    <mergeCell ref="F588:I588"/>
    <mergeCell ref="F589:I589"/>
    <mergeCell ref="F590:I590"/>
    <mergeCell ref="F591:I591"/>
    <mergeCell ref="F592:I592"/>
    <mergeCell ref="F593:I593"/>
    <mergeCell ref="F594:I594"/>
    <mergeCell ref="F595:I595"/>
    <mergeCell ref="F596:I596"/>
    <mergeCell ref="L596:M596"/>
    <mergeCell ref="N596:Q596"/>
    <mergeCell ref="F597:I597"/>
    <mergeCell ref="F598:I598"/>
    <mergeCell ref="F599:I599"/>
    <mergeCell ref="F600:I600"/>
    <mergeCell ref="F601:I601"/>
    <mergeCell ref="F602:I602"/>
    <mergeCell ref="F603:I603"/>
    <mergeCell ref="F604:I604"/>
    <mergeCell ref="F605:I605"/>
    <mergeCell ref="F606:I606"/>
    <mergeCell ref="F607:I607"/>
    <mergeCell ref="F608:I608"/>
    <mergeCell ref="F609:I609"/>
    <mergeCell ref="F610:I610"/>
    <mergeCell ref="F611:I611"/>
    <mergeCell ref="F612:I612"/>
    <mergeCell ref="F613:I613"/>
    <mergeCell ref="F614:I614"/>
    <mergeCell ref="F615:I615"/>
    <mergeCell ref="F616:I616"/>
    <mergeCell ref="F617:I617"/>
    <mergeCell ref="F618:I618"/>
    <mergeCell ref="F619:I619"/>
    <mergeCell ref="F620:I620"/>
    <mergeCell ref="F621:I621"/>
    <mergeCell ref="F622:I622"/>
    <mergeCell ref="F623:I623"/>
    <mergeCell ref="F624:I624"/>
    <mergeCell ref="F625:I625"/>
    <mergeCell ref="F626:I626"/>
    <mergeCell ref="F627:I627"/>
    <mergeCell ref="F628:I628"/>
    <mergeCell ref="F629:I629"/>
    <mergeCell ref="F630:I630"/>
    <mergeCell ref="F631:I631"/>
    <mergeCell ref="F632:I632"/>
    <mergeCell ref="F633:I633"/>
    <mergeCell ref="F634:I634"/>
    <mergeCell ref="F635:I635"/>
    <mergeCell ref="F636:I636"/>
    <mergeCell ref="F637:I637"/>
    <mergeCell ref="F638:I638"/>
    <mergeCell ref="F639:I639"/>
    <mergeCell ref="F640:I640"/>
    <mergeCell ref="F641:I641"/>
    <mergeCell ref="F642:I642"/>
    <mergeCell ref="F643:I643"/>
    <mergeCell ref="F644:I644"/>
    <mergeCell ref="F645:I645"/>
    <mergeCell ref="F646:I646"/>
    <mergeCell ref="F647:I647"/>
    <mergeCell ref="F648:I648"/>
    <mergeCell ref="F649:I649"/>
    <mergeCell ref="F650:I650"/>
    <mergeCell ref="F651:I651"/>
    <mergeCell ref="F652:I652"/>
    <mergeCell ref="F653:I653"/>
    <mergeCell ref="F654:I654"/>
    <mergeCell ref="F655:I655"/>
    <mergeCell ref="F656:I656"/>
    <mergeCell ref="F657:I657"/>
    <mergeCell ref="F658:I658"/>
    <mergeCell ref="F659:I659"/>
    <mergeCell ref="F660:I660"/>
    <mergeCell ref="F661:I661"/>
    <mergeCell ref="F662:I662"/>
    <mergeCell ref="F663:I663"/>
    <mergeCell ref="F664:I664"/>
    <mergeCell ref="F665:I665"/>
    <mergeCell ref="F666:I666"/>
    <mergeCell ref="F667:I667"/>
    <mergeCell ref="F668:I668"/>
    <mergeCell ref="F669:I669"/>
    <mergeCell ref="F670:I670"/>
    <mergeCell ref="L670:M670"/>
    <mergeCell ref="N670:Q670"/>
    <mergeCell ref="F671:I671"/>
    <mergeCell ref="F672:I672"/>
    <mergeCell ref="F673:I673"/>
    <mergeCell ref="F674:I674"/>
    <mergeCell ref="L674:M674"/>
    <mergeCell ref="N674:Q674"/>
    <mergeCell ref="F675:I675"/>
    <mergeCell ref="F676:I676"/>
    <mergeCell ref="F677:I677"/>
    <mergeCell ref="F678:I678"/>
    <mergeCell ref="F679:I679"/>
    <mergeCell ref="F680:I680"/>
    <mergeCell ref="F681:I681"/>
    <mergeCell ref="F682:I682"/>
    <mergeCell ref="F683:I683"/>
    <mergeCell ref="F684:I684"/>
    <mergeCell ref="F685:I685"/>
    <mergeCell ref="F686:I686"/>
    <mergeCell ref="F687:I687"/>
    <mergeCell ref="F688:I688"/>
    <mergeCell ref="F689:I689"/>
    <mergeCell ref="F690:I690"/>
    <mergeCell ref="F691:I691"/>
    <mergeCell ref="F692:I692"/>
    <mergeCell ref="F693:I693"/>
    <mergeCell ref="F694:I694"/>
    <mergeCell ref="F695:I695"/>
    <mergeCell ref="F696:I696"/>
    <mergeCell ref="F697:I697"/>
    <mergeCell ref="F698:I698"/>
    <mergeCell ref="F699:I699"/>
    <mergeCell ref="F700:I700"/>
    <mergeCell ref="F701:I701"/>
    <mergeCell ref="F702:I702"/>
    <mergeCell ref="F703:I703"/>
    <mergeCell ref="F704:I704"/>
    <mergeCell ref="F705:I705"/>
    <mergeCell ref="F706:I706"/>
    <mergeCell ref="F707:I707"/>
    <mergeCell ref="F708:I708"/>
    <mergeCell ref="F709:I709"/>
    <mergeCell ref="F710:I710"/>
    <mergeCell ref="F711:I711"/>
    <mergeCell ref="F712:I712"/>
    <mergeCell ref="F713:I713"/>
    <mergeCell ref="F714:I714"/>
    <mergeCell ref="F715:I715"/>
    <mergeCell ref="F716:I716"/>
    <mergeCell ref="F717:I717"/>
    <mergeCell ref="F718:I718"/>
    <mergeCell ref="F719:I719"/>
    <mergeCell ref="F720:I720"/>
    <mergeCell ref="F721:I721"/>
    <mergeCell ref="F722:I722"/>
    <mergeCell ref="F723:I723"/>
    <mergeCell ref="F724:I724"/>
    <mergeCell ref="F725:I725"/>
    <mergeCell ref="F726:I726"/>
    <mergeCell ref="F727:I727"/>
    <mergeCell ref="F728:I728"/>
    <mergeCell ref="F729:I729"/>
    <mergeCell ref="F730:I730"/>
    <mergeCell ref="F731:I731"/>
    <mergeCell ref="F732:I732"/>
    <mergeCell ref="F733:I733"/>
    <mergeCell ref="F734:I734"/>
    <mergeCell ref="F735:I735"/>
    <mergeCell ref="F736:I736"/>
    <mergeCell ref="F737:I737"/>
    <mergeCell ref="F738:I738"/>
    <mergeCell ref="F739:I739"/>
    <mergeCell ref="F740:I740"/>
    <mergeCell ref="F741:I741"/>
    <mergeCell ref="F742:I742"/>
    <mergeCell ref="F743:I743"/>
    <mergeCell ref="F744:I744"/>
    <mergeCell ref="F745:I745"/>
    <mergeCell ref="F746:I746"/>
    <mergeCell ref="F747:I747"/>
    <mergeCell ref="F748:I748"/>
    <mergeCell ref="F749:I749"/>
    <mergeCell ref="F750:I750"/>
    <mergeCell ref="F751:I751"/>
    <mergeCell ref="F752:I752"/>
    <mergeCell ref="F753:I753"/>
    <mergeCell ref="F754:I754"/>
    <mergeCell ref="F755:I755"/>
    <mergeCell ref="F756:I756"/>
    <mergeCell ref="F757:I757"/>
    <mergeCell ref="F758:I758"/>
    <mergeCell ref="F759:I759"/>
    <mergeCell ref="F760:I760"/>
    <mergeCell ref="F761:I761"/>
    <mergeCell ref="F762:I762"/>
    <mergeCell ref="F763:I763"/>
    <mergeCell ref="F764:I764"/>
    <mergeCell ref="F765:I765"/>
    <mergeCell ref="F766:I766"/>
    <mergeCell ref="F767:I767"/>
    <mergeCell ref="F768:I768"/>
    <mergeCell ref="F769:I769"/>
    <mergeCell ref="F770:I770"/>
    <mergeCell ref="F771:I771"/>
    <mergeCell ref="F772:I772"/>
    <mergeCell ref="F773:I773"/>
    <mergeCell ref="F774:I774"/>
    <mergeCell ref="F775:I775"/>
    <mergeCell ref="F776:I776"/>
    <mergeCell ref="F777:I777"/>
    <mergeCell ref="F778:I778"/>
    <mergeCell ref="F779:I779"/>
    <mergeCell ref="F780:I780"/>
    <mergeCell ref="F781:I781"/>
    <mergeCell ref="F782:I782"/>
    <mergeCell ref="F783:I783"/>
    <mergeCell ref="F784:I784"/>
    <mergeCell ref="F785:I785"/>
    <mergeCell ref="F786:I786"/>
    <mergeCell ref="F787:I787"/>
    <mergeCell ref="F788:I788"/>
    <mergeCell ref="L788:M788"/>
    <mergeCell ref="N788:Q788"/>
    <mergeCell ref="F789:I789"/>
    <mergeCell ref="F790:I790"/>
    <mergeCell ref="F791:I791"/>
    <mergeCell ref="F792:I792"/>
    <mergeCell ref="F793:I793"/>
    <mergeCell ref="F794:I794"/>
    <mergeCell ref="F795:I795"/>
    <mergeCell ref="F796:I796"/>
    <mergeCell ref="F797:I797"/>
    <mergeCell ref="F798:I798"/>
    <mergeCell ref="F799:I799"/>
    <mergeCell ref="F800:I800"/>
    <mergeCell ref="L800:M800"/>
    <mergeCell ref="N800:Q800"/>
    <mergeCell ref="F801:I801"/>
    <mergeCell ref="L801:M801"/>
    <mergeCell ref="N801:Q801"/>
    <mergeCell ref="F802:I802"/>
    <mergeCell ref="F803:I803"/>
    <mergeCell ref="F804:I804"/>
    <mergeCell ref="F805:I805"/>
    <mergeCell ref="F806:I806"/>
    <mergeCell ref="F807:I807"/>
    <mergeCell ref="F808:I808"/>
    <mergeCell ref="F809:I809"/>
    <mergeCell ref="L809:M809"/>
    <mergeCell ref="N809:Q809"/>
    <mergeCell ref="F810:I810"/>
    <mergeCell ref="F811:I811"/>
    <mergeCell ref="F812:I812"/>
    <mergeCell ref="F813:I813"/>
    <mergeCell ref="F814:I814"/>
    <mergeCell ref="F815:I815"/>
    <mergeCell ref="F816:I816"/>
    <mergeCell ref="F817:I817"/>
    <mergeCell ref="F818:I818"/>
    <mergeCell ref="F819:I819"/>
    <mergeCell ref="F820:I820"/>
    <mergeCell ref="F821:I821"/>
    <mergeCell ref="F822:I822"/>
    <mergeCell ref="F823:I823"/>
    <mergeCell ref="F824:I824"/>
    <mergeCell ref="F825:I825"/>
    <mergeCell ref="F826:I826"/>
    <mergeCell ref="F827:I827"/>
    <mergeCell ref="F828:I828"/>
    <mergeCell ref="F829:I829"/>
    <mergeCell ref="F830:I830"/>
    <mergeCell ref="F831:I831"/>
    <mergeCell ref="F832:I832"/>
    <mergeCell ref="F833:I833"/>
    <mergeCell ref="F834:I834"/>
    <mergeCell ref="F835:I835"/>
    <mergeCell ref="F836:I836"/>
    <mergeCell ref="F837:I837"/>
    <mergeCell ref="F838:I838"/>
    <mergeCell ref="F839:I839"/>
    <mergeCell ref="F840:I840"/>
    <mergeCell ref="F841:I841"/>
    <mergeCell ref="F842:I842"/>
    <mergeCell ref="F843:I843"/>
    <mergeCell ref="F844:I844"/>
    <mergeCell ref="F845:I845"/>
    <mergeCell ref="F846:I846"/>
    <mergeCell ref="F847:I847"/>
    <mergeCell ref="F848:I848"/>
    <mergeCell ref="F849:I849"/>
    <mergeCell ref="F850:I850"/>
    <mergeCell ref="F851:I851"/>
    <mergeCell ref="F852:I852"/>
    <mergeCell ref="F853:I853"/>
    <mergeCell ref="F854:I854"/>
    <mergeCell ref="F855:I855"/>
    <mergeCell ref="F856:I856"/>
    <mergeCell ref="F857:I857"/>
    <mergeCell ref="F858:I858"/>
    <mergeCell ref="L858:M858"/>
    <mergeCell ref="N858:Q858"/>
    <mergeCell ref="F859:I859"/>
    <mergeCell ref="F860:I860"/>
    <mergeCell ref="F861:I861"/>
    <mergeCell ref="L861:M861"/>
    <mergeCell ref="N861:Q861"/>
    <mergeCell ref="F862:I862"/>
    <mergeCell ref="F863:I863"/>
    <mergeCell ref="L863:M863"/>
    <mergeCell ref="N863:Q863"/>
    <mergeCell ref="F864:I864"/>
    <mergeCell ref="F865:I865"/>
    <mergeCell ref="F866:I866"/>
    <mergeCell ref="L866:M866"/>
    <mergeCell ref="N866:Q866"/>
    <mergeCell ref="F867:I867"/>
    <mergeCell ref="F868:I868"/>
    <mergeCell ref="F869:I869"/>
    <mergeCell ref="F870:I870"/>
    <mergeCell ref="F871:I871"/>
    <mergeCell ref="F872:I872"/>
    <mergeCell ref="F873:I873"/>
    <mergeCell ref="F874:I874"/>
    <mergeCell ref="F875:I875"/>
    <mergeCell ref="F876:I876"/>
    <mergeCell ref="L876:M876"/>
    <mergeCell ref="N876:Q876"/>
    <mergeCell ref="F877:I877"/>
    <mergeCell ref="L877:M877"/>
    <mergeCell ref="N877:Q877"/>
    <mergeCell ref="F878:I878"/>
    <mergeCell ref="F879:I879"/>
    <mergeCell ref="F880:I880"/>
    <mergeCell ref="F881:I881"/>
    <mergeCell ref="F882:I882"/>
    <mergeCell ref="F883:I883"/>
    <mergeCell ref="F884:I884"/>
    <mergeCell ref="F885:I885"/>
    <mergeCell ref="F886:I886"/>
    <mergeCell ref="F887:I887"/>
    <mergeCell ref="F888:I888"/>
    <mergeCell ref="F889:I889"/>
    <mergeCell ref="F890:I890"/>
    <mergeCell ref="F891:I891"/>
    <mergeCell ref="F892:I892"/>
    <mergeCell ref="F893:I893"/>
    <mergeCell ref="F894:I894"/>
    <mergeCell ref="F895:I895"/>
    <mergeCell ref="F896:I896"/>
    <mergeCell ref="L896:M896"/>
    <mergeCell ref="N896:Q896"/>
    <mergeCell ref="F897:I897"/>
    <mergeCell ref="F898:I898"/>
    <mergeCell ref="F899:I899"/>
    <mergeCell ref="F900:I900"/>
    <mergeCell ref="F901:I901"/>
    <mergeCell ref="F902:I902"/>
    <mergeCell ref="L902:M902"/>
    <mergeCell ref="N902:Q902"/>
    <mergeCell ref="F903:I903"/>
    <mergeCell ref="F904:I904"/>
    <mergeCell ref="F905:I905"/>
    <mergeCell ref="F906:I906"/>
    <mergeCell ref="F907:I907"/>
    <mergeCell ref="F908:I908"/>
    <mergeCell ref="F909:I909"/>
    <mergeCell ref="F910:I910"/>
    <mergeCell ref="F911:I911"/>
    <mergeCell ref="F912:I912"/>
    <mergeCell ref="F913:I913"/>
    <mergeCell ref="F914:I914"/>
    <mergeCell ref="F915:I915"/>
    <mergeCell ref="F916:I916"/>
    <mergeCell ref="L916:M916"/>
    <mergeCell ref="N916:Q916"/>
    <mergeCell ref="F917:I917"/>
    <mergeCell ref="F918:I918"/>
    <mergeCell ref="F919:I919"/>
    <mergeCell ref="F920:I920"/>
    <mergeCell ref="F921:I921"/>
    <mergeCell ref="F922:I922"/>
    <mergeCell ref="F923:I923"/>
    <mergeCell ref="F924:I924"/>
    <mergeCell ref="F925:I925"/>
    <mergeCell ref="F926:I926"/>
    <mergeCell ref="F927:I927"/>
    <mergeCell ref="F928:I928"/>
    <mergeCell ref="F929:I929"/>
    <mergeCell ref="F930:I930"/>
    <mergeCell ref="F931:I931"/>
    <mergeCell ref="F932:I932"/>
    <mergeCell ref="F933:I933"/>
    <mergeCell ref="F934:I934"/>
    <mergeCell ref="F935:I935"/>
    <mergeCell ref="F936:I936"/>
    <mergeCell ref="F937:I937"/>
    <mergeCell ref="F938:I938"/>
    <mergeCell ref="F939:I939"/>
    <mergeCell ref="F940:I940"/>
    <mergeCell ref="F941:I941"/>
    <mergeCell ref="F942:I942"/>
    <mergeCell ref="F943:I943"/>
    <mergeCell ref="F944:I944"/>
    <mergeCell ref="F945:I945"/>
    <mergeCell ref="L945:M945"/>
    <mergeCell ref="N945:Q945"/>
    <mergeCell ref="F946:I946"/>
    <mergeCell ref="F947:I947"/>
    <mergeCell ref="F948:I948"/>
    <mergeCell ref="F949:I949"/>
    <mergeCell ref="F950:I950"/>
    <mergeCell ref="F951:I951"/>
    <mergeCell ref="L951:M951"/>
    <mergeCell ref="N951:Q951"/>
    <mergeCell ref="F952:I952"/>
    <mergeCell ref="F953:I953"/>
    <mergeCell ref="F954:I954"/>
    <mergeCell ref="F955:I955"/>
    <mergeCell ref="F956:I956"/>
    <mergeCell ref="F957:I957"/>
    <mergeCell ref="L957:M957"/>
    <mergeCell ref="N957:Q957"/>
    <mergeCell ref="F958:I958"/>
    <mergeCell ref="F959:I959"/>
    <mergeCell ref="F960:I960"/>
    <mergeCell ref="F961:I961"/>
    <mergeCell ref="L961:M961"/>
    <mergeCell ref="N961:Q961"/>
    <mergeCell ref="F962:I962"/>
    <mergeCell ref="F963:I963"/>
    <mergeCell ref="F964:I964"/>
    <mergeCell ref="F966:I966"/>
    <mergeCell ref="L966:M966"/>
    <mergeCell ref="N966:Q966"/>
    <mergeCell ref="F967:I967"/>
    <mergeCell ref="F968:I968"/>
    <mergeCell ref="F969:I969"/>
    <mergeCell ref="F970:I970"/>
    <mergeCell ref="L970:M970"/>
    <mergeCell ref="N970:Q970"/>
    <mergeCell ref="F971:I971"/>
    <mergeCell ref="F972:I972"/>
    <mergeCell ref="F973:I973"/>
    <mergeCell ref="F974:I974"/>
    <mergeCell ref="L974:M974"/>
    <mergeCell ref="N974:Q974"/>
    <mergeCell ref="F975:I975"/>
    <mergeCell ref="F976:I976"/>
    <mergeCell ref="F977:I977"/>
    <mergeCell ref="F978:I978"/>
    <mergeCell ref="F979:I979"/>
    <mergeCell ref="F980:I980"/>
    <mergeCell ref="F981:I981"/>
    <mergeCell ref="F982:I982"/>
    <mergeCell ref="L982:M982"/>
    <mergeCell ref="N982:Q982"/>
    <mergeCell ref="F983:I983"/>
    <mergeCell ref="F984:I984"/>
    <mergeCell ref="F985:I985"/>
    <mergeCell ref="F986:I986"/>
    <mergeCell ref="F987:I987"/>
    <mergeCell ref="L987:M987"/>
    <mergeCell ref="N987:Q987"/>
    <mergeCell ref="F988:I988"/>
    <mergeCell ref="F989:I989"/>
    <mergeCell ref="F990:I990"/>
    <mergeCell ref="F991:I991"/>
    <mergeCell ref="F992:I992"/>
    <mergeCell ref="F993:I993"/>
    <mergeCell ref="L993:M993"/>
    <mergeCell ref="N993:Q993"/>
    <mergeCell ref="F994:I994"/>
    <mergeCell ref="F995:I995"/>
    <mergeCell ref="L995:M995"/>
    <mergeCell ref="N995:Q995"/>
    <mergeCell ref="F996:I996"/>
    <mergeCell ref="L996:M996"/>
    <mergeCell ref="N996:Q996"/>
    <mergeCell ref="F997:I997"/>
    <mergeCell ref="F998:I998"/>
    <mergeCell ref="F999:I999"/>
    <mergeCell ref="L999:M999"/>
    <mergeCell ref="N999:Q999"/>
    <mergeCell ref="F1000:I1000"/>
    <mergeCell ref="F1001:I1001"/>
    <mergeCell ref="F1002:I1002"/>
    <mergeCell ref="F1003:I1003"/>
    <mergeCell ref="F1004:I1004"/>
    <mergeCell ref="F1005:I1005"/>
    <mergeCell ref="F1006:I1006"/>
    <mergeCell ref="F1007:I1007"/>
    <mergeCell ref="F1008:I1008"/>
    <mergeCell ref="F1009:I1009"/>
    <mergeCell ref="F1010:I1010"/>
    <mergeCell ref="F1011:I1011"/>
    <mergeCell ref="F1012:I1012"/>
    <mergeCell ref="F1013:I1013"/>
    <mergeCell ref="F1014:I1014"/>
    <mergeCell ref="F1015:I1015"/>
    <mergeCell ref="F1016:I1016"/>
    <mergeCell ref="L1016:M1016"/>
    <mergeCell ref="N1016:Q1016"/>
    <mergeCell ref="F1017:I1017"/>
    <mergeCell ref="F1018:I1018"/>
    <mergeCell ref="F1019:I1019"/>
    <mergeCell ref="F1020:I1020"/>
    <mergeCell ref="F1021:I1021"/>
    <mergeCell ref="F1022:I1022"/>
    <mergeCell ref="L1022:M1022"/>
    <mergeCell ref="N1022:Q1022"/>
    <mergeCell ref="F1023:I1023"/>
    <mergeCell ref="F1024:I1024"/>
    <mergeCell ref="F1025:I1025"/>
    <mergeCell ref="F1026:I1026"/>
    <mergeCell ref="F1027:I1027"/>
    <mergeCell ref="F1028:I1028"/>
    <mergeCell ref="F1029:I1029"/>
    <mergeCell ref="F1030:I1030"/>
    <mergeCell ref="F1031:I1031"/>
    <mergeCell ref="F1032:I1032"/>
    <mergeCell ref="F1033:I1033"/>
    <mergeCell ref="F1034:I1034"/>
    <mergeCell ref="F1035:I1035"/>
    <mergeCell ref="L1035:M1035"/>
    <mergeCell ref="N1035:Q1035"/>
    <mergeCell ref="F1036:I1036"/>
    <mergeCell ref="F1037:I1037"/>
    <mergeCell ref="F1038:I1038"/>
    <mergeCell ref="F1039:I1039"/>
    <mergeCell ref="L1039:M1039"/>
    <mergeCell ref="N1039:Q1039"/>
    <mergeCell ref="F1040:I1040"/>
    <mergeCell ref="F1041:I1041"/>
    <mergeCell ref="F1042:I1042"/>
    <mergeCell ref="F1043:I1043"/>
    <mergeCell ref="F1044:I1044"/>
    <mergeCell ref="F1045:I1045"/>
    <mergeCell ref="F1046:I1046"/>
    <mergeCell ref="F1047:I1047"/>
    <mergeCell ref="L1047:M1047"/>
    <mergeCell ref="N1047:Q1047"/>
    <mergeCell ref="F1048:I1048"/>
    <mergeCell ref="F1049:I1049"/>
    <mergeCell ref="F1050:I1050"/>
    <mergeCell ref="F1051:I1051"/>
    <mergeCell ref="F1052:I1052"/>
    <mergeCell ref="L1052:M1052"/>
    <mergeCell ref="N1052:Q1052"/>
    <mergeCell ref="F1053:I1053"/>
    <mergeCell ref="F1054:I1054"/>
    <mergeCell ref="F1055:I1055"/>
    <mergeCell ref="F1056:I1056"/>
    <mergeCell ref="F1057:I1057"/>
    <mergeCell ref="L1057:M1057"/>
    <mergeCell ref="N1057:Q1057"/>
    <mergeCell ref="F1058:I1058"/>
    <mergeCell ref="F1059:I1059"/>
    <mergeCell ref="F1060:I1060"/>
    <mergeCell ref="F1061:I1061"/>
    <mergeCell ref="F1062:I1062"/>
    <mergeCell ref="F1063:I1063"/>
    <mergeCell ref="F1064:I1064"/>
    <mergeCell ref="F1065:I1065"/>
    <mergeCell ref="F1066:I1066"/>
    <mergeCell ref="F1067:I1067"/>
    <mergeCell ref="F1068:I1068"/>
    <mergeCell ref="F1069:I1069"/>
    <mergeCell ref="F1070:I1070"/>
    <mergeCell ref="F1071:I1071"/>
    <mergeCell ref="F1072:I1072"/>
    <mergeCell ref="F1073:I1073"/>
    <mergeCell ref="F1074:I1074"/>
    <mergeCell ref="L1074:M1074"/>
    <mergeCell ref="N1074:Q1074"/>
    <mergeCell ref="F1075:I1075"/>
    <mergeCell ref="F1076:I1076"/>
    <mergeCell ref="F1077:I1077"/>
    <mergeCell ref="F1078:I1078"/>
    <mergeCell ref="F1079:I1079"/>
    <mergeCell ref="L1079:M1079"/>
    <mergeCell ref="N1079:Q1079"/>
    <mergeCell ref="F1080:I1080"/>
    <mergeCell ref="F1081:I1081"/>
    <mergeCell ref="F1082:I1082"/>
    <mergeCell ref="F1083:I1083"/>
    <mergeCell ref="F1084:I1084"/>
    <mergeCell ref="F1085:I1085"/>
    <mergeCell ref="F1086:I1086"/>
    <mergeCell ref="F1087:I1087"/>
    <mergeCell ref="F1088:I1088"/>
    <mergeCell ref="F1089:I1089"/>
    <mergeCell ref="F1090:I1090"/>
    <mergeCell ref="L1090:M1090"/>
    <mergeCell ref="N1090:Q1090"/>
    <mergeCell ref="F1091:I1091"/>
    <mergeCell ref="F1092:I1092"/>
    <mergeCell ref="F1093:I1093"/>
    <mergeCell ref="F1094:I1094"/>
    <mergeCell ref="F1095:I1095"/>
    <mergeCell ref="F1096:I1096"/>
    <mergeCell ref="F1097:I1097"/>
    <mergeCell ref="F1098:I1098"/>
    <mergeCell ref="F1099:I1099"/>
    <mergeCell ref="F1100:I1100"/>
    <mergeCell ref="F1101:I1101"/>
    <mergeCell ref="F1102:I1102"/>
    <mergeCell ref="F1103:I1103"/>
    <mergeCell ref="F1104:I1104"/>
    <mergeCell ref="F1105:I1105"/>
    <mergeCell ref="F1106:I1106"/>
    <mergeCell ref="F1107:I1107"/>
    <mergeCell ref="F1108:I1108"/>
    <mergeCell ref="L1108:M1108"/>
    <mergeCell ref="N1108:Q1108"/>
    <mergeCell ref="F1109:I1109"/>
    <mergeCell ref="F1110:I1110"/>
    <mergeCell ref="F1111:I1111"/>
    <mergeCell ref="F1112:I1112"/>
    <mergeCell ref="F1113:I1113"/>
    <mergeCell ref="F1114:I1114"/>
    <mergeCell ref="F1115:I1115"/>
    <mergeCell ref="F1116:I1116"/>
    <mergeCell ref="F1117:I1117"/>
    <mergeCell ref="F1118:I1118"/>
    <mergeCell ref="F1119:I1119"/>
    <mergeCell ref="F1120:I1120"/>
    <mergeCell ref="F1121:I1121"/>
    <mergeCell ref="F1122:I1122"/>
    <mergeCell ref="F1123:I1123"/>
    <mergeCell ref="F1124:I1124"/>
    <mergeCell ref="L1124:M1124"/>
    <mergeCell ref="N1124:Q1124"/>
    <mergeCell ref="F1125:I1125"/>
    <mergeCell ref="F1126:I1126"/>
    <mergeCell ref="F1127:I1127"/>
    <mergeCell ref="F1128:I1128"/>
    <mergeCell ref="F1129:I1129"/>
    <mergeCell ref="F1130:I1130"/>
    <mergeCell ref="F1131:I1131"/>
    <mergeCell ref="F1132:I1132"/>
    <mergeCell ref="F1133:I1133"/>
    <mergeCell ref="F1134:I1134"/>
    <mergeCell ref="F1135:I1135"/>
    <mergeCell ref="L1135:M1135"/>
    <mergeCell ref="N1135:Q1135"/>
    <mergeCell ref="F1136:I1136"/>
    <mergeCell ref="F1137:I1137"/>
    <mergeCell ref="F1138:I1138"/>
    <mergeCell ref="F1139:I1139"/>
    <mergeCell ref="F1140:I1140"/>
    <mergeCell ref="F1141:I1141"/>
    <mergeCell ref="F1142:I1142"/>
    <mergeCell ref="F1143:I1143"/>
    <mergeCell ref="L1143:M1143"/>
    <mergeCell ref="N1143:Q1143"/>
    <mergeCell ref="F1144:I1144"/>
    <mergeCell ref="F1145:I1145"/>
    <mergeCell ref="F1146:I1146"/>
    <mergeCell ref="F1147:I1147"/>
    <mergeCell ref="F1148:I1148"/>
    <mergeCell ref="F1149:I1149"/>
    <mergeCell ref="F1150:I1150"/>
    <mergeCell ref="F1151:I1151"/>
    <mergeCell ref="F1152:I1152"/>
    <mergeCell ref="F1153:I1153"/>
    <mergeCell ref="F1154:I1154"/>
    <mergeCell ref="L1154:M1154"/>
    <mergeCell ref="N1154:Q1154"/>
    <mergeCell ref="F1155:I1155"/>
    <mergeCell ref="F1156:I1156"/>
    <mergeCell ref="F1157:I1157"/>
    <mergeCell ref="F1158:I1158"/>
    <mergeCell ref="L1158:M1158"/>
    <mergeCell ref="N1158:Q1158"/>
    <mergeCell ref="F1159:I1159"/>
    <mergeCell ref="F1160:I1160"/>
    <mergeCell ref="F1161:I1161"/>
    <mergeCell ref="F1162:I1162"/>
    <mergeCell ref="F1163:I1163"/>
    <mergeCell ref="F1164:I1164"/>
    <mergeCell ref="F1165:I1165"/>
    <mergeCell ref="F1166:I1166"/>
    <mergeCell ref="F1167:I1167"/>
    <mergeCell ref="F1168:I1168"/>
    <mergeCell ref="F1169:I1169"/>
    <mergeCell ref="F1170:I1170"/>
    <mergeCell ref="L1170:M1170"/>
    <mergeCell ref="N1170:Q1170"/>
    <mergeCell ref="F1171:I1171"/>
    <mergeCell ref="F1172:I1172"/>
    <mergeCell ref="F1173:I1173"/>
    <mergeCell ref="F1174:I1174"/>
    <mergeCell ref="L1174:M1174"/>
    <mergeCell ref="N1174:Q1174"/>
    <mergeCell ref="F1175:I1175"/>
    <mergeCell ref="F1176:I1176"/>
    <mergeCell ref="F1177:I1177"/>
    <mergeCell ref="F1178:I1178"/>
    <mergeCell ref="F1179:I1179"/>
    <mergeCell ref="F1180:I1180"/>
    <mergeCell ref="L1180:M1180"/>
    <mergeCell ref="N1180:Q1180"/>
    <mergeCell ref="F1181:I1181"/>
    <mergeCell ref="F1182:I1182"/>
    <mergeCell ref="F1183:I1183"/>
    <mergeCell ref="F1184:I1184"/>
    <mergeCell ref="F1185:I1185"/>
    <mergeCell ref="F1186:I1186"/>
    <mergeCell ref="F1187:I1187"/>
    <mergeCell ref="F1188:I1188"/>
    <mergeCell ref="F1189:I1189"/>
    <mergeCell ref="L1189:M1189"/>
    <mergeCell ref="N1189:Q1189"/>
    <mergeCell ref="F1190:I1190"/>
    <mergeCell ref="F1191:I1191"/>
    <mergeCell ref="F1192:I1192"/>
    <mergeCell ref="F1193:I1193"/>
    <mergeCell ref="F1194:I1194"/>
    <mergeCell ref="F1195:I1195"/>
    <mergeCell ref="F1196:I1196"/>
    <mergeCell ref="L1196:M1196"/>
    <mergeCell ref="N1196:Q1196"/>
    <mergeCell ref="F1197:I1197"/>
    <mergeCell ref="F1198:I1198"/>
    <mergeCell ref="F1199:I1199"/>
    <mergeCell ref="F1200:I1200"/>
    <mergeCell ref="L1200:M1200"/>
    <mergeCell ref="N1200:Q1200"/>
    <mergeCell ref="F1201:I1201"/>
    <mergeCell ref="F1202:I1202"/>
    <mergeCell ref="F1203:I1203"/>
    <mergeCell ref="F1204:I1204"/>
    <mergeCell ref="L1204:M1204"/>
    <mergeCell ref="N1204:Q1204"/>
    <mergeCell ref="F1205:I1205"/>
    <mergeCell ref="F1206:I1206"/>
    <mergeCell ref="F1207:I1207"/>
    <mergeCell ref="L1207:M1207"/>
    <mergeCell ref="N1207:Q1207"/>
    <mergeCell ref="F1208:I1208"/>
    <mergeCell ref="F1209:I1209"/>
    <mergeCell ref="F1210:I1210"/>
    <mergeCell ref="F1211:I1211"/>
    <mergeCell ref="L1211:M1211"/>
    <mergeCell ref="N1211:Q1211"/>
    <mergeCell ref="F1212:I1212"/>
    <mergeCell ref="F1213:I1213"/>
    <mergeCell ref="F1214:I1214"/>
    <mergeCell ref="L1214:M1214"/>
    <mergeCell ref="N1214:Q1214"/>
    <mergeCell ref="F1215:I1215"/>
    <mergeCell ref="F1216:I1216"/>
    <mergeCell ref="F1217:I1217"/>
    <mergeCell ref="F1218:I1218"/>
    <mergeCell ref="F1219:I1219"/>
    <mergeCell ref="F1220:I1220"/>
    <mergeCell ref="L1220:M1220"/>
    <mergeCell ref="N1220:Q1220"/>
    <mergeCell ref="F1221:I1221"/>
    <mergeCell ref="F1222:I1222"/>
    <mergeCell ref="F1223:I1223"/>
    <mergeCell ref="F1224:I1224"/>
    <mergeCell ref="F1225:I1225"/>
    <mergeCell ref="L1225:M1225"/>
    <mergeCell ref="N1225:Q1225"/>
    <mergeCell ref="F1226:I1226"/>
    <mergeCell ref="F1227:I1227"/>
    <mergeCell ref="F1228:I1228"/>
    <mergeCell ref="F1229:I1229"/>
    <mergeCell ref="F1230:I1230"/>
    <mergeCell ref="F1231:I1231"/>
    <mergeCell ref="F1232:I1232"/>
    <mergeCell ref="L1232:M1232"/>
    <mergeCell ref="N1232:Q1232"/>
    <mergeCell ref="F1233:I1233"/>
    <mergeCell ref="F1234:I1234"/>
    <mergeCell ref="F1235:I1235"/>
    <mergeCell ref="L1235:M1235"/>
    <mergeCell ref="N1235:Q1235"/>
    <mergeCell ref="F1236:I1236"/>
    <mergeCell ref="F1237:I1237"/>
    <mergeCell ref="F1238:I1238"/>
    <mergeCell ref="L1238:M1238"/>
    <mergeCell ref="N1238:Q1238"/>
    <mergeCell ref="F1239:I1239"/>
    <mergeCell ref="F1240:I1240"/>
    <mergeCell ref="F1241:I1241"/>
    <mergeCell ref="F1242:I1242"/>
    <mergeCell ref="F1243:I1243"/>
    <mergeCell ref="F1244:I1244"/>
    <mergeCell ref="F1245:I1245"/>
    <mergeCell ref="F1246:I1246"/>
    <mergeCell ref="F1247:I1247"/>
    <mergeCell ref="F1248:I1248"/>
    <mergeCell ref="F1249:I1249"/>
    <mergeCell ref="F1250:I1250"/>
    <mergeCell ref="F1251:I1251"/>
    <mergeCell ref="F1252:I1252"/>
    <mergeCell ref="F1253:I1253"/>
    <mergeCell ref="F1254:I1254"/>
    <mergeCell ref="F1255:I1255"/>
    <mergeCell ref="F1256:I1256"/>
    <mergeCell ref="F1257:I1257"/>
    <mergeCell ref="F1258:I1258"/>
    <mergeCell ref="F1259:I1259"/>
    <mergeCell ref="F1260:I1260"/>
    <mergeCell ref="F1261:I1261"/>
    <mergeCell ref="F1262:I1262"/>
    <mergeCell ref="F1263:I1263"/>
    <mergeCell ref="F1264:I1264"/>
    <mergeCell ref="F1265:I1265"/>
    <mergeCell ref="F1266:I1266"/>
    <mergeCell ref="F1267:I1267"/>
    <mergeCell ref="F1268:I1268"/>
    <mergeCell ref="F1269:I1269"/>
    <mergeCell ref="F1270:I1270"/>
    <mergeCell ref="F1271:I1271"/>
    <mergeCell ref="F1272:I1272"/>
    <mergeCell ref="F1273:I1273"/>
    <mergeCell ref="F1274:I1274"/>
    <mergeCell ref="F1275:I1275"/>
    <mergeCell ref="F1276:I1276"/>
    <mergeCell ref="F1277:I1277"/>
    <mergeCell ref="F1278:I1278"/>
    <mergeCell ref="F1279:I1279"/>
    <mergeCell ref="F1280:I1280"/>
    <mergeCell ref="F1281:I1281"/>
    <mergeCell ref="F1282:I1282"/>
    <mergeCell ref="F1283:I1283"/>
    <mergeCell ref="F1284:I1284"/>
    <mergeCell ref="F1285:I1285"/>
    <mergeCell ref="F1286:I1286"/>
    <mergeCell ref="F1287:I1287"/>
    <mergeCell ref="F1288:I1288"/>
    <mergeCell ref="F1289:I1289"/>
    <mergeCell ref="F1290:I1290"/>
    <mergeCell ref="F1291:I1291"/>
    <mergeCell ref="F1292:I1292"/>
    <mergeCell ref="F1293:I1293"/>
    <mergeCell ref="F1294:I1294"/>
    <mergeCell ref="F1295:I1295"/>
    <mergeCell ref="F1296:I1296"/>
    <mergeCell ref="L1296:M1296"/>
    <mergeCell ref="N1296:Q1296"/>
    <mergeCell ref="F1297:I1297"/>
    <mergeCell ref="F1298:I1298"/>
    <mergeCell ref="F1299:I1299"/>
    <mergeCell ref="F1300:I1300"/>
    <mergeCell ref="F1301:I1301"/>
    <mergeCell ref="F1302:I1302"/>
    <mergeCell ref="F1303:I1303"/>
    <mergeCell ref="F1304:I1304"/>
    <mergeCell ref="F1305:I1305"/>
    <mergeCell ref="F1306:I1306"/>
    <mergeCell ref="F1307:I1307"/>
    <mergeCell ref="F1308:I1308"/>
    <mergeCell ref="F1309:I1309"/>
    <mergeCell ref="F1310:I1310"/>
    <mergeCell ref="F1311:I1311"/>
    <mergeCell ref="F1312:I1312"/>
    <mergeCell ref="F1313:I1313"/>
    <mergeCell ref="F1314:I1314"/>
    <mergeCell ref="F1315:I1315"/>
    <mergeCell ref="F1316:I1316"/>
    <mergeCell ref="L1316:M1316"/>
    <mergeCell ref="N1316:Q1316"/>
    <mergeCell ref="F1317:I1317"/>
    <mergeCell ref="F1318:I1318"/>
    <mergeCell ref="F1319:I1319"/>
    <mergeCell ref="F1320:I1320"/>
    <mergeCell ref="F1321:I1321"/>
    <mergeCell ref="F1322:I1322"/>
    <mergeCell ref="F1323:I1323"/>
    <mergeCell ref="F1324:I1324"/>
    <mergeCell ref="F1325:I1325"/>
    <mergeCell ref="F1326:I1326"/>
    <mergeCell ref="F1327:I1327"/>
    <mergeCell ref="F1328:I1328"/>
    <mergeCell ref="F1329:I1329"/>
    <mergeCell ref="F1330:I1330"/>
    <mergeCell ref="F1331:I1331"/>
    <mergeCell ref="F1332:I1332"/>
    <mergeCell ref="F1333:I1333"/>
    <mergeCell ref="F1334:I1334"/>
    <mergeCell ref="L1334:M1334"/>
    <mergeCell ref="N1334:Q1334"/>
    <mergeCell ref="F1335:I1335"/>
    <mergeCell ref="F1336:I1336"/>
    <mergeCell ref="F1337:I1337"/>
    <mergeCell ref="F1338:I1338"/>
    <mergeCell ref="F1339:I1339"/>
    <mergeCell ref="F1340:I1340"/>
    <mergeCell ref="F1341:I1341"/>
    <mergeCell ref="F1342:I1342"/>
    <mergeCell ref="F1343:I1343"/>
    <mergeCell ref="F1344:I1344"/>
    <mergeCell ref="F1345:I1345"/>
    <mergeCell ref="F1346:I1346"/>
    <mergeCell ref="F1347:I1347"/>
    <mergeCell ref="F1348:I1348"/>
    <mergeCell ref="F1349:I1349"/>
    <mergeCell ref="F1350:I1350"/>
    <mergeCell ref="F1351:I1351"/>
    <mergeCell ref="F1352:I1352"/>
    <mergeCell ref="F1353:I1353"/>
    <mergeCell ref="F1354:I1354"/>
    <mergeCell ref="F1355:I1355"/>
    <mergeCell ref="F1356:I1356"/>
    <mergeCell ref="F1357:I1357"/>
    <mergeCell ref="F1358:I1358"/>
    <mergeCell ref="F1359:I1359"/>
    <mergeCell ref="F1360:I1360"/>
    <mergeCell ref="F1361:I1361"/>
    <mergeCell ref="F1362:I1362"/>
    <mergeCell ref="F1363:I1363"/>
    <mergeCell ref="F1364:I1364"/>
    <mergeCell ref="F1365:I1365"/>
    <mergeCell ref="F1366:I1366"/>
    <mergeCell ref="F1367:I1367"/>
    <mergeCell ref="F1368:I1368"/>
    <mergeCell ref="F1369:I1369"/>
    <mergeCell ref="F1370:I1370"/>
    <mergeCell ref="F1371:I1371"/>
    <mergeCell ref="F1372:I1372"/>
    <mergeCell ref="F1373:I1373"/>
    <mergeCell ref="F1374:I1374"/>
    <mergeCell ref="F1375:I1375"/>
    <mergeCell ref="F1376:I1376"/>
    <mergeCell ref="F1377:I1377"/>
    <mergeCell ref="F1378:I1378"/>
    <mergeCell ref="F1379:I1379"/>
    <mergeCell ref="F1380:I1380"/>
    <mergeCell ref="F1381:I1381"/>
    <mergeCell ref="F1382:I1382"/>
    <mergeCell ref="F1383:I1383"/>
    <mergeCell ref="F1384:I1384"/>
    <mergeCell ref="F1385:I1385"/>
    <mergeCell ref="F1386:I1386"/>
    <mergeCell ref="F1387:I1387"/>
    <mergeCell ref="F1388:I1388"/>
    <mergeCell ref="F1389:I1389"/>
    <mergeCell ref="F1390:I1390"/>
    <mergeCell ref="F1391:I1391"/>
    <mergeCell ref="F1392:I1392"/>
    <mergeCell ref="F1393:I1393"/>
    <mergeCell ref="F1394:I1394"/>
    <mergeCell ref="F1395:I1395"/>
    <mergeCell ref="F1396:I1396"/>
    <mergeCell ref="F1397:I1397"/>
    <mergeCell ref="F1398:I1398"/>
    <mergeCell ref="F1399:I1399"/>
    <mergeCell ref="F1400:I1400"/>
    <mergeCell ref="F1401:I1401"/>
    <mergeCell ref="F1402:I1402"/>
    <mergeCell ref="F1403:I1403"/>
    <mergeCell ref="F1404:I1404"/>
    <mergeCell ref="F1405:I1405"/>
    <mergeCell ref="F1406:I1406"/>
    <mergeCell ref="F1407:I1407"/>
    <mergeCell ref="F1408:I1408"/>
    <mergeCell ref="F1409:I1409"/>
    <mergeCell ref="F1410:I1410"/>
    <mergeCell ref="F1412:I1412"/>
    <mergeCell ref="L1412:M1412"/>
    <mergeCell ref="N1412:Q1412"/>
    <mergeCell ref="F1413:I1413"/>
    <mergeCell ref="L1413:M1413"/>
    <mergeCell ref="N1413:Q1413"/>
    <mergeCell ref="F1414:I1414"/>
    <mergeCell ref="L1414:M1414"/>
    <mergeCell ref="N1414:Q1414"/>
    <mergeCell ref="F1415:I1415"/>
    <mergeCell ref="L1415:M1415"/>
    <mergeCell ref="N1415:Q1415"/>
    <mergeCell ref="F1417:I1417"/>
    <mergeCell ref="L1417:M1417"/>
    <mergeCell ref="N1417:Q1417"/>
    <mergeCell ref="F1420:I1420"/>
    <mergeCell ref="L1420:M1420"/>
    <mergeCell ref="N1420:Q1420"/>
    <mergeCell ref="F1421:I1421"/>
    <mergeCell ref="F1422:I1422"/>
    <mergeCell ref="F1423:I1423"/>
    <mergeCell ref="F1424:I1424"/>
    <mergeCell ref="F1425:I1425"/>
    <mergeCell ref="F1426:I1426"/>
    <mergeCell ref="F1427:I1427"/>
    <mergeCell ref="F1428:I1428"/>
    <mergeCell ref="L1428:M1428"/>
    <mergeCell ref="N1428:Q1428"/>
    <mergeCell ref="F1429:I1429"/>
    <mergeCell ref="F1430:I1430"/>
    <mergeCell ref="F1431:I1431"/>
    <mergeCell ref="F1432:I1432"/>
    <mergeCell ref="F1433:I1433"/>
    <mergeCell ref="L1433:M1433"/>
    <mergeCell ref="N1433:Q1433"/>
    <mergeCell ref="F1434:I1434"/>
    <mergeCell ref="F1435:I1435"/>
    <mergeCell ref="F1436:I1436"/>
    <mergeCell ref="F1437:I1437"/>
    <mergeCell ref="F1438:I1438"/>
    <mergeCell ref="F1439:I1439"/>
    <mergeCell ref="F1440:I1440"/>
    <mergeCell ref="F1441:I1441"/>
    <mergeCell ref="F1442:I1442"/>
    <mergeCell ref="F1443:I1443"/>
    <mergeCell ref="F1444:I1444"/>
    <mergeCell ref="F1445:I1445"/>
    <mergeCell ref="F1446:I1446"/>
    <mergeCell ref="F1447:I1447"/>
    <mergeCell ref="F1448:I1448"/>
    <mergeCell ref="F1449:I1449"/>
    <mergeCell ref="F1450:I1450"/>
    <mergeCell ref="F1451:I1451"/>
    <mergeCell ref="F1452:I1452"/>
    <mergeCell ref="F1453:I1453"/>
    <mergeCell ref="F1454:I1454"/>
    <mergeCell ref="F1455:I1455"/>
    <mergeCell ref="F1456:I1456"/>
    <mergeCell ref="F1457:I1457"/>
    <mergeCell ref="F1458:I1458"/>
    <mergeCell ref="F1459:I1459"/>
    <mergeCell ref="F1460:I1460"/>
    <mergeCell ref="F1461:I1461"/>
    <mergeCell ref="F1462:I1462"/>
    <mergeCell ref="F1463:I1463"/>
    <mergeCell ref="F1464:I1464"/>
    <mergeCell ref="F1465:I1465"/>
    <mergeCell ref="F1466:I1466"/>
    <mergeCell ref="F1467:I1467"/>
    <mergeCell ref="F1468:I1468"/>
    <mergeCell ref="F1469:I1469"/>
    <mergeCell ref="L1469:M1469"/>
    <mergeCell ref="N1469:Q1469"/>
    <mergeCell ref="F1470:I1470"/>
    <mergeCell ref="F1471:I1471"/>
    <mergeCell ref="F1472:I1472"/>
    <mergeCell ref="F1473:I1473"/>
    <mergeCell ref="F1474:I1474"/>
    <mergeCell ref="L1474:M1474"/>
    <mergeCell ref="N1474:Q1474"/>
    <mergeCell ref="F1475:I1475"/>
    <mergeCell ref="F1476:I1476"/>
    <mergeCell ref="F1477:I1477"/>
    <mergeCell ref="F1478:I1478"/>
    <mergeCell ref="L1478:M1478"/>
    <mergeCell ref="N1478:Q1478"/>
    <mergeCell ref="F1479:I1479"/>
    <mergeCell ref="F1480:I1480"/>
    <mergeCell ref="F1481:I1481"/>
    <mergeCell ref="F1482:I1482"/>
    <mergeCell ref="F1483:I1483"/>
    <mergeCell ref="F1484:I1484"/>
    <mergeCell ref="F1485:I1485"/>
    <mergeCell ref="F1486:I1486"/>
    <mergeCell ref="L1486:M1486"/>
    <mergeCell ref="N1486:Q1486"/>
    <mergeCell ref="F1487:I1487"/>
    <mergeCell ref="F1488:I1488"/>
    <mergeCell ref="F1489:I1489"/>
    <mergeCell ref="F1490:I1490"/>
    <mergeCell ref="L1490:M1490"/>
    <mergeCell ref="N1490:Q1490"/>
    <mergeCell ref="F1491:I1491"/>
    <mergeCell ref="F1492:I1492"/>
    <mergeCell ref="F1493:I1493"/>
    <mergeCell ref="F1494:I1494"/>
    <mergeCell ref="L1494:M1494"/>
    <mergeCell ref="N1494:Q1494"/>
    <mergeCell ref="F1495:I1495"/>
    <mergeCell ref="F1496:I1496"/>
    <mergeCell ref="L1496:M1496"/>
    <mergeCell ref="N1496:Q1496"/>
    <mergeCell ref="F1497:I1497"/>
    <mergeCell ref="L1497:M1497"/>
    <mergeCell ref="N1497:Q1497"/>
    <mergeCell ref="F1499:I1499"/>
    <mergeCell ref="L1499:M1499"/>
    <mergeCell ref="N1499:Q1499"/>
    <mergeCell ref="F1500:I1500"/>
    <mergeCell ref="F1501:I1501"/>
    <mergeCell ref="F1502:I1502"/>
    <mergeCell ref="F1503:I1503"/>
    <mergeCell ref="F1504:I1504"/>
    <mergeCell ref="F1505:I1505"/>
    <mergeCell ref="L1505:M1505"/>
    <mergeCell ref="N1505:Q1505"/>
    <mergeCell ref="F1506:I1506"/>
    <mergeCell ref="F1507:I1507"/>
    <mergeCell ref="F1508:I1508"/>
    <mergeCell ref="F1509:I1509"/>
    <mergeCell ref="F1510:I1510"/>
    <mergeCell ref="F1511:I1511"/>
    <mergeCell ref="L1511:M1511"/>
    <mergeCell ref="N1511:Q1511"/>
    <mergeCell ref="F1512:I1512"/>
    <mergeCell ref="F1513:I1513"/>
    <mergeCell ref="F1514:I1514"/>
    <mergeCell ref="L1514:M1514"/>
    <mergeCell ref="N1514:Q1514"/>
    <mergeCell ref="F1516:I1516"/>
    <mergeCell ref="L1516:M1516"/>
    <mergeCell ref="N1516:Q1516"/>
    <mergeCell ref="F1517:I1517"/>
    <mergeCell ref="F1518:I1518"/>
    <mergeCell ref="F1519:I1519"/>
    <mergeCell ref="F1520:I1520"/>
    <mergeCell ref="F1521:I1521"/>
    <mergeCell ref="F1522:I1522"/>
    <mergeCell ref="F1523:I1523"/>
    <mergeCell ref="L1523:M1523"/>
    <mergeCell ref="N1523:Q1523"/>
    <mergeCell ref="F1524:I1524"/>
    <mergeCell ref="L1524:M1524"/>
    <mergeCell ref="N1524:Q1524"/>
    <mergeCell ref="F1525:I1525"/>
    <mergeCell ref="F1526:I1526"/>
    <mergeCell ref="F1527:I1527"/>
    <mergeCell ref="F1528:I1528"/>
    <mergeCell ref="F1529:I1529"/>
    <mergeCell ref="L1529:M1529"/>
    <mergeCell ref="N1529:Q1529"/>
    <mergeCell ref="F1530:I1530"/>
    <mergeCell ref="F1531:I1531"/>
    <mergeCell ref="L1531:M1531"/>
    <mergeCell ref="N1531:Q1531"/>
    <mergeCell ref="F1532:I1532"/>
    <mergeCell ref="F1533:I1533"/>
    <mergeCell ref="F1534:I1534"/>
    <mergeCell ref="L1534:M1534"/>
    <mergeCell ref="N1534:Q1534"/>
    <mergeCell ref="F1535:I1535"/>
    <mergeCell ref="F1536:I1536"/>
    <mergeCell ref="F1537:I1537"/>
    <mergeCell ref="F1538:I1538"/>
    <mergeCell ref="L1538:M1538"/>
    <mergeCell ref="N1538:Q1538"/>
    <mergeCell ref="F1539:I1539"/>
    <mergeCell ref="F1540:I1540"/>
    <mergeCell ref="F1541:I1541"/>
    <mergeCell ref="L1541:M1541"/>
    <mergeCell ref="N1541:Q1541"/>
    <mergeCell ref="F1542:I1542"/>
    <mergeCell ref="F1543:I1543"/>
    <mergeCell ref="F1544:I1544"/>
    <mergeCell ref="L1544:M1544"/>
    <mergeCell ref="N1544:Q1544"/>
    <mergeCell ref="F1545:I1545"/>
    <mergeCell ref="F1546:I1546"/>
    <mergeCell ref="L1546:M1546"/>
    <mergeCell ref="N1546:Q1546"/>
    <mergeCell ref="F1547:I1547"/>
    <mergeCell ref="F1548:I1548"/>
    <mergeCell ref="F1549:I1549"/>
    <mergeCell ref="F1550:I1550"/>
    <mergeCell ref="F1551:I1551"/>
    <mergeCell ref="F1552:I1552"/>
    <mergeCell ref="L1552:M1552"/>
    <mergeCell ref="N1552:Q1552"/>
    <mergeCell ref="F1553:I1553"/>
    <mergeCell ref="F1554:I1554"/>
    <mergeCell ref="F1555:I1555"/>
    <mergeCell ref="L1555:M1555"/>
    <mergeCell ref="N1555:Q1555"/>
    <mergeCell ref="F1556:I1556"/>
    <mergeCell ref="F1557:I1557"/>
    <mergeCell ref="F1558:I1558"/>
    <mergeCell ref="L1558:M1558"/>
    <mergeCell ref="N1558:Q1558"/>
    <mergeCell ref="F1559:I1559"/>
    <mergeCell ref="F1560:I1560"/>
    <mergeCell ref="F1561:I1561"/>
    <mergeCell ref="F1562:I1562"/>
    <mergeCell ref="F1563:I1563"/>
    <mergeCell ref="L1563:M1563"/>
    <mergeCell ref="N1563:Q1563"/>
    <mergeCell ref="F1564:I1564"/>
    <mergeCell ref="F1565:I1565"/>
    <mergeCell ref="F1566:I1566"/>
    <mergeCell ref="F1567:I1567"/>
    <mergeCell ref="F1568:I1568"/>
    <mergeCell ref="L1568:M1568"/>
    <mergeCell ref="N1568:Q1568"/>
    <mergeCell ref="F1569:I1569"/>
    <mergeCell ref="F1570:I1570"/>
    <mergeCell ref="L1570:M1570"/>
    <mergeCell ref="N1570:Q1570"/>
    <mergeCell ref="F1571:I1571"/>
    <mergeCell ref="F1572:I1572"/>
    <mergeCell ref="L1572:M1572"/>
    <mergeCell ref="N1572:Q1572"/>
    <mergeCell ref="F1574:I1574"/>
    <mergeCell ref="L1574:M1574"/>
    <mergeCell ref="N1574:Q1574"/>
    <mergeCell ref="F1575:I1575"/>
    <mergeCell ref="L1575:M1575"/>
    <mergeCell ref="N1575:Q1575"/>
    <mergeCell ref="F1576:I1576"/>
    <mergeCell ref="F1577:I1577"/>
    <mergeCell ref="F1578:I1578"/>
    <mergeCell ref="F1579:I1579"/>
    <mergeCell ref="F1580:I1580"/>
    <mergeCell ref="F1581:I1581"/>
    <mergeCell ref="F1582:I1582"/>
    <mergeCell ref="F1583:I1583"/>
    <mergeCell ref="F1584:I1584"/>
    <mergeCell ref="L1584:M1584"/>
    <mergeCell ref="N1584:Q1584"/>
    <mergeCell ref="F1586:I1586"/>
    <mergeCell ref="L1586:M1586"/>
    <mergeCell ref="N1586:Q1586"/>
    <mergeCell ref="F1587:I1587"/>
    <mergeCell ref="F1588:I1588"/>
    <mergeCell ref="F1589:I1589"/>
    <mergeCell ref="F1590:I1590"/>
    <mergeCell ref="F1591:I1591"/>
    <mergeCell ref="F1592:I1592"/>
    <mergeCell ref="F1593:I1593"/>
    <mergeCell ref="F1594:I1594"/>
    <mergeCell ref="F1595:I1595"/>
    <mergeCell ref="F1596:I1596"/>
    <mergeCell ref="F1597:I1597"/>
    <mergeCell ref="F1598:I1598"/>
    <mergeCell ref="F1599:I1599"/>
    <mergeCell ref="F1600:I1600"/>
    <mergeCell ref="F1601:I1601"/>
    <mergeCell ref="F1602:I1602"/>
    <mergeCell ref="F1603:I1603"/>
    <mergeCell ref="F1604:I1604"/>
    <mergeCell ref="F1605:I1605"/>
    <mergeCell ref="F1606:I1606"/>
    <mergeCell ref="F1607:I1607"/>
    <mergeCell ref="F1608:I1608"/>
    <mergeCell ref="F1609:I1609"/>
    <mergeCell ref="F1610:I1610"/>
    <mergeCell ref="F1611:I1611"/>
    <mergeCell ref="F1612:I1612"/>
    <mergeCell ref="L1612:M1612"/>
    <mergeCell ref="N1612:Q1612"/>
    <mergeCell ref="F1613:I1613"/>
    <mergeCell ref="F1614:I1614"/>
    <mergeCell ref="F1615:I1615"/>
    <mergeCell ref="L1615:M1615"/>
    <mergeCell ref="N1615:Q1615"/>
    <mergeCell ref="F1616:I1616"/>
    <mergeCell ref="F1617:I1617"/>
    <mergeCell ref="F1618:I1618"/>
    <mergeCell ref="L1618:M1618"/>
    <mergeCell ref="N1618:Q1618"/>
    <mergeCell ref="F1619:I1619"/>
    <mergeCell ref="F1620:I1620"/>
    <mergeCell ref="F1621:I1621"/>
    <mergeCell ref="L1621:M1621"/>
    <mergeCell ref="N1621:Q1621"/>
    <mergeCell ref="F1622:I1622"/>
    <mergeCell ref="F1623:I1623"/>
    <mergeCell ref="F1624:I1624"/>
    <mergeCell ref="L1624:M1624"/>
    <mergeCell ref="N1624:Q1624"/>
    <mergeCell ref="F1625:I1625"/>
    <mergeCell ref="F1626:I1626"/>
    <mergeCell ref="F1627:I1627"/>
    <mergeCell ref="L1627:M1627"/>
    <mergeCell ref="N1627:Q1627"/>
    <mergeCell ref="F1628:I1628"/>
    <mergeCell ref="F1629:I1629"/>
    <mergeCell ref="F1630:I1630"/>
    <mergeCell ref="L1630:M1630"/>
    <mergeCell ref="N1630:Q1630"/>
    <mergeCell ref="F1631:I1631"/>
    <mergeCell ref="F1632:I1632"/>
    <mergeCell ref="F1633:I1633"/>
    <mergeCell ref="L1633:M1633"/>
    <mergeCell ref="N1633:Q1633"/>
    <mergeCell ref="F1634:I1634"/>
    <mergeCell ref="F1635:I1635"/>
    <mergeCell ref="F1636:I1636"/>
    <mergeCell ref="L1636:M1636"/>
    <mergeCell ref="N1636:Q1636"/>
    <mergeCell ref="F1637:I1637"/>
    <mergeCell ref="F1638:I1638"/>
    <mergeCell ref="F1639:I1639"/>
    <mergeCell ref="L1639:M1639"/>
    <mergeCell ref="N1639:Q1639"/>
    <mergeCell ref="F1640:I1640"/>
    <mergeCell ref="F1641:I1641"/>
    <mergeCell ref="F1642:I1642"/>
    <mergeCell ref="L1642:M1642"/>
    <mergeCell ref="N1642:Q1642"/>
    <mergeCell ref="F1643:I1643"/>
    <mergeCell ref="F1644:I1644"/>
    <mergeCell ref="F1645:I1645"/>
    <mergeCell ref="L1645:M1645"/>
    <mergeCell ref="N1645:Q1645"/>
    <mergeCell ref="F1646:I1646"/>
    <mergeCell ref="F1647:I1647"/>
    <mergeCell ref="F1648:I1648"/>
    <mergeCell ref="L1648:M1648"/>
    <mergeCell ref="N1648:Q1648"/>
    <mergeCell ref="F1649:I1649"/>
    <mergeCell ref="F1650:I1650"/>
    <mergeCell ref="F1651:I1651"/>
    <mergeCell ref="L1651:M1651"/>
    <mergeCell ref="N1651:Q1651"/>
    <mergeCell ref="F1652:I1652"/>
    <mergeCell ref="F1653:I1653"/>
    <mergeCell ref="F1654:I1654"/>
    <mergeCell ref="L1654:M1654"/>
    <mergeCell ref="N1654:Q1654"/>
    <mergeCell ref="F1655:I1655"/>
    <mergeCell ref="F1656:I1656"/>
    <mergeCell ref="F1657:I1657"/>
    <mergeCell ref="F1658:I1658"/>
    <mergeCell ref="F1659:I1659"/>
    <mergeCell ref="F1660:I1660"/>
    <mergeCell ref="F1661:I1661"/>
    <mergeCell ref="L1661:M1661"/>
    <mergeCell ref="N1661:Q1661"/>
    <mergeCell ref="F1662:I1662"/>
    <mergeCell ref="F1663:I1663"/>
    <mergeCell ref="L1663:M1663"/>
    <mergeCell ref="N1663:Q1663"/>
    <mergeCell ref="F1664:I1664"/>
    <mergeCell ref="F1665:I1665"/>
    <mergeCell ref="F1666:I1666"/>
    <mergeCell ref="L1666:M1666"/>
    <mergeCell ref="N1666:Q1666"/>
    <mergeCell ref="F1667:I1667"/>
    <mergeCell ref="L1667:M1667"/>
    <mergeCell ref="N1667:Q1667"/>
    <mergeCell ref="F1668:I1668"/>
    <mergeCell ref="F1669:I1669"/>
    <mergeCell ref="F1670:I1670"/>
    <mergeCell ref="F1671:I1671"/>
    <mergeCell ref="L1671:M1671"/>
    <mergeCell ref="N1671:Q1671"/>
    <mergeCell ref="F1672:I1672"/>
    <mergeCell ref="F1673:I1673"/>
    <mergeCell ref="F1674:I1674"/>
    <mergeCell ref="F1675:I1675"/>
    <mergeCell ref="F1676:I1676"/>
    <mergeCell ref="F1678:I1678"/>
    <mergeCell ref="L1678:M1678"/>
    <mergeCell ref="N1678:Q1678"/>
    <mergeCell ref="F1679:I1679"/>
    <mergeCell ref="F1680:I1680"/>
    <mergeCell ref="F1681:I1681"/>
    <mergeCell ref="F1682:I1682"/>
    <mergeCell ref="L1682:M1682"/>
    <mergeCell ref="N1682:Q1682"/>
    <mergeCell ref="F1683:I1683"/>
    <mergeCell ref="F1684:I1684"/>
    <mergeCell ref="F1685:I1685"/>
    <mergeCell ref="F1686:I1686"/>
    <mergeCell ref="L1686:M1686"/>
    <mergeCell ref="N1686:Q1686"/>
    <mergeCell ref="F1687:I1687"/>
    <mergeCell ref="F1688:I1688"/>
    <mergeCell ref="F1689:I1689"/>
    <mergeCell ref="F1690:I1690"/>
    <mergeCell ref="L1690:M1690"/>
    <mergeCell ref="N1690:Q1690"/>
    <mergeCell ref="F1691:I1691"/>
    <mergeCell ref="F1692:I1692"/>
    <mergeCell ref="F1693:I1693"/>
    <mergeCell ref="F1694:I1694"/>
    <mergeCell ref="L1694:M1694"/>
    <mergeCell ref="N1694:Q1694"/>
    <mergeCell ref="F1695:I1695"/>
    <mergeCell ref="F1696:I1696"/>
    <mergeCell ref="F1697:I1697"/>
    <mergeCell ref="F1698:I1698"/>
    <mergeCell ref="L1698:M1698"/>
    <mergeCell ref="N1698:Q1698"/>
    <mergeCell ref="F1699:I1699"/>
    <mergeCell ref="F1700:I1700"/>
    <mergeCell ref="F1701:I1701"/>
    <mergeCell ref="F1702:I1702"/>
    <mergeCell ref="L1702:M1702"/>
    <mergeCell ref="N1702:Q1702"/>
    <mergeCell ref="F1703:I1703"/>
    <mergeCell ref="F1704:I1704"/>
    <mergeCell ref="F1705:I1705"/>
    <mergeCell ref="F1706:I1706"/>
    <mergeCell ref="L1706:M1706"/>
    <mergeCell ref="N1706:Q1706"/>
    <mergeCell ref="F1707:I1707"/>
    <mergeCell ref="F1708:I1708"/>
    <mergeCell ref="F1709:I1709"/>
    <mergeCell ref="F1710:I1710"/>
    <mergeCell ref="L1710:M1710"/>
    <mergeCell ref="N1710:Q1710"/>
    <mergeCell ref="F1711:I1711"/>
    <mergeCell ref="F1712:I1712"/>
    <mergeCell ref="F1713:I1713"/>
    <mergeCell ref="F1714:I1714"/>
    <mergeCell ref="L1714:M1714"/>
    <mergeCell ref="N1714:Q1714"/>
    <mergeCell ref="F1715:I1715"/>
    <mergeCell ref="F1716:I1716"/>
    <mergeCell ref="F1717:I1717"/>
    <mergeCell ref="F1718:I1718"/>
    <mergeCell ref="L1718:M1718"/>
    <mergeCell ref="N1718:Q1718"/>
    <mergeCell ref="F1719:I1719"/>
    <mergeCell ref="F1720:I1720"/>
    <mergeCell ref="F1721:I1721"/>
    <mergeCell ref="F1722:I1722"/>
    <mergeCell ref="L1722:M1722"/>
    <mergeCell ref="N1722:Q1722"/>
    <mergeCell ref="F1723:I1723"/>
    <mergeCell ref="F1724:I1724"/>
    <mergeCell ref="F1725:I1725"/>
    <mergeCell ref="F1726:I1726"/>
    <mergeCell ref="L1726:M1726"/>
    <mergeCell ref="N1726:Q1726"/>
    <mergeCell ref="F1727:I1727"/>
    <mergeCell ref="F1728:I1728"/>
    <mergeCell ref="F1729:I1729"/>
    <mergeCell ref="F1730:I1730"/>
    <mergeCell ref="L1730:M1730"/>
    <mergeCell ref="N1730:Q1730"/>
    <mergeCell ref="F1731:I1731"/>
    <mergeCell ref="F1732:I1732"/>
    <mergeCell ref="F1733:I1733"/>
    <mergeCell ref="F1734:I1734"/>
    <mergeCell ref="L1734:M1734"/>
    <mergeCell ref="N1734:Q1734"/>
    <mergeCell ref="F1735:I1735"/>
    <mergeCell ref="F1736:I1736"/>
    <mergeCell ref="F1737:I1737"/>
    <mergeCell ref="F1738:I1738"/>
    <mergeCell ref="L1738:M1738"/>
    <mergeCell ref="N1738:Q1738"/>
    <mergeCell ref="F1739:I1739"/>
    <mergeCell ref="F1740:I1740"/>
    <mergeCell ref="F1741:I1741"/>
    <mergeCell ref="F1742:I1742"/>
    <mergeCell ref="L1742:M1742"/>
    <mergeCell ref="N1742:Q1742"/>
    <mergeCell ref="F1743:I1743"/>
    <mergeCell ref="F1744:I1744"/>
    <mergeCell ref="F1745:I1745"/>
    <mergeCell ref="F1746:I1746"/>
    <mergeCell ref="L1746:M1746"/>
    <mergeCell ref="N1746:Q1746"/>
    <mergeCell ref="F1747:I1747"/>
    <mergeCell ref="F1748:I1748"/>
    <mergeCell ref="F1749:I1749"/>
    <mergeCell ref="F1750:I1750"/>
    <mergeCell ref="L1750:M1750"/>
    <mergeCell ref="N1750:Q1750"/>
    <mergeCell ref="F1751:I1751"/>
    <mergeCell ref="F1752:I1752"/>
    <mergeCell ref="F1753:I1753"/>
    <mergeCell ref="F1754:I1754"/>
    <mergeCell ref="L1754:M1754"/>
    <mergeCell ref="N1754:Q1754"/>
    <mergeCell ref="F1755:I1755"/>
    <mergeCell ref="F1756:I1756"/>
    <mergeCell ref="F1757:I1757"/>
    <mergeCell ref="F1758:I1758"/>
    <mergeCell ref="L1758:M1758"/>
    <mergeCell ref="N1758:Q1758"/>
    <mergeCell ref="F1759:I1759"/>
    <mergeCell ref="F1760:I1760"/>
    <mergeCell ref="F1761:I1761"/>
    <mergeCell ref="F1762:I1762"/>
    <mergeCell ref="L1762:M1762"/>
    <mergeCell ref="N1762:Q1762"/>
    <mergeCell ref="F1763:I1763"/>
    <mergeCell ref="F1764:I1764"/>
    <mergeCell ref="F1765:I1765"/>
    <mergeCell ref="F1766:I1766"/>
    <mergeCell ref="L1766:M1766"/>
    <mergeCell ref="N1766:Q1766"/>
    <mergeCell ref="F1767:I1767"/>
    <mergeCell ref="F1768:I1768"/>
    <mergeCell ref="F1769:I1769"/>
    <mergeCell ref="F1770:I1770"/>
    <mergeCell ref="L1770:M1770"/>
    <mergeCell ref="N1770:Q1770"/>
    <mergeCell ref="F1771:I1771"/>
    <mergeCell ref="F1772:I1772"/>
    <mergeCell ref="F1773:I1773"/>
    <mergeCell ref="F1774:I1774"/>
    <mergeCell ref="L1774:M1774"/>
    <mergeCell ref="N1774:Q1774"/>
    <mergeCell ref="F1775:I1775"/>
    <mergeCell ref="F1776:I1776"/>
    <mergeCell ref="F1777:I1777"/>
    <mergeCell ref="F1778:I1778"/>
    <mergeCell ref="L1778:M1778"/>
    <mergeCell ref="N1778:Q1778"/>
    <mergeCell ref="F1779:I1779"/>
    <mergeCell ref="F1780:I1780"/>
    <mergeCell ref="F1781:I1781"/>
    <mergeCell ref="F1782:I1782"/>
    <mergeCell ref="L1782:M1782"/>
    <mergeCell ref="N1782:Q1782"/>
    <mergeCell ref="F1783:I1783"/>
    <mergeCell ref="F1784:I1784"/>
    <mergeCell ref="F1785:I1785"/>
    <mergeCell ref="F1786:I1786"/>
    <mergeCell ref="L1786:M1786"/>
    <mergeCell ref="N1786:Q1786"/>
    <mergeCell ref="F1787:I1787"/>
    <mergeCell ref="F1788:I1788"/>
    <mergeCell ref="F1789:I1789"/>
    <mergeCell ref="F1790:I1790"/>
    <mergeCell ref="L1790:M1790"/>
    <mergeCell ref="N1790:Q1790"/>
    <mergeCell ref="F1791:I1791"/>
    <mergeCell ref="F1792:I1792"/>
    <mergeCell ref="F1793:I1793"/>
    <mergeCell ref="F1794:I1794"/>
    <mergeCell ref="L1794:M1794"/>
    <mergeCell ref="N1794:Q1794"/>
    <mergeCell ref="F1795:I1795"/>
    <mergeCell ref="F1796:I1796"/>
    <mergeCell ref="F1797:I1797"/>
    <mergeCell ref="F1798:I1798"/>
    <mergeCell ref="L1798:M1798"/>
    <mergeCell ref="N1798:Q1798"/>
    <mergeCell ref="F1799:I1799"/>
    <mergeCell ref="F1800:I1800"/>
    <mergeCell ref="F1801:I1801"/>
    <mergeCell ref="F1802:I1802"/>
    <mergeCell ref="L1802:M1802"/>
    <mergeCell ref="N1802:Q1802"/>
    <mergeCell ref="F1803:I1803"/>
    <mergeCell ref="F1804:I1804"/>
    <mergeCell ref="F1805:I1805"/>
    <mergeCell ref="F1806:I1806"/>
    <mergeCell ref="L1806:M1806"/>
    <mergeCell ref="N1806:Q1806"/>
    <mergeCell ref="F1807:I1807"/>
    <mergeCell ref="F1808:I1808"/>
    <mergeCell ref="F1809:I1809"/>
    <mergeCell ref="F1810:I1810"/>
    <mergeCell ref="L1810:M1810"/>
    <mergeCell ref="N1810:Q1810"/>
    <mergeCell ref="F1811:I1811"/>
    <mergeCell ref="F1812:I1812"/>
    <mergeCell ref="F1813:I1813"/>
    <mergeCell ref="F1815:I1815"/>
    <mergeCell ref="L1815:M1815"/>
    <mergeCell ref="N1815:Q1815"/>
    <mergeCell ref="F1816:I1816"/>
    <mergeCell ref="F1817:I1817"/>
    <mergeCell ref="F1818:I1818"/>
    <mergeCell ref="F1819:I1819"/>
    <mergeCell ref="L1819:M1819"/>
    <mergeCell ref="N1819:Q1819"/>
    <mergeCell ref="F1820:I1820"/>
    <mergeCell ref="F1821:I1821"/>
    <mergeCell ref="F1822:I1822"/>
    <mergeCell ref="F1823:I1823"/>
    <mergeCell ref="L1823:M1823"/>
    <mergeCell ref="N1823:Q1823"/>
    <mergeCell ref="F1824:I1824"/>
    <mergeCell ref="F1825:I1825"/>
    <mergeCell ref="F1826:I1826"/>
    <mergeCell ref="F1827:I1827"/>
    <mergeCell ref="L1827:M1827"/>
    <mergeCell ref="N1827:Q1827"/>
    <mergeCell ref="F1828:I1828"/>
    <mergeCell ref="F1829:I1829"/>
    <mergeCell ref="F1830:I1830"/>
    <mergeCell ref="F1831:I1831"/>
    <mergeCell ref="L1831:M1831"/>
    <mergeCell ref="N1831:Q1831"/>
    <mergeCell ref="F1832:I1832"/>
    <mergeCell ref="F1833:I1833"/>
    <mergeCell ref="F1834:I1834"/>
    <mergeCell ref="F1835:I1835"/>
    <mergeCell ref="L1835:M1835"/>
    <mergeCell ref="N1835:Q1835"/>
    <mergeCell ref="F1836:I1836"/>
    <mergeCell ref="F1837:I1837"/>
    <mergeCell ref="F1838:I1838"/>
    <mergeCell ref="F1839:I1839"/>
    <mergeCell ref="L1839:M1839"/>
    <mergeCell ref="N1839:Q1839"/>
    <mergeCell ref="F1840:I1840"/>
    <mergeCell ref="F1841:I1841"/>
    <mergeCell ref="F1842:I1842"/>
    <mergeCell ref="F1843:I1843"/>
    <mergeCell ref="L1843:M1843"/>
    <mergeCell ref="N1843:Q1843"/>
    <mergeCell ref="F1844:I1844"/>
    <mergeCell ref="F1845:I1845"/>
    <mergeCell ref="F1846:I1846"/>
    <mergeCell ref="F1847:I1847"/>
    <mergeCell ref="L1847:M1847"/>
    <mergeCell ref="N1847:Q1847"/>
    <mergeCell ref="F1848:I1848"/>
    <mergeCell ref="F1849:I1849"/>
    <mergeCell ref="F1851:I1851"/>
    <mergeCell ref="L1851:M1851"/>
    <mergeCell ref="N1851:Q1851"/>
    <mergeCell ref="F1852:I1852"/>
    <mergeCell ref="F1853:I1853"/>
    <mergeCell ref="F1854:I1854"/>
    <mergeCell ref="F1855:I1855"/>
    <mergeCell ref="F1856:I1856"/>
    <mergeCell ref="F1857:I1857"/>
    <mergeCell ref="F1858:I1858"/>
    <mergeCell ref="F1859:I1859"/>
    <mergeCell ref="F1860:I1860"/>
    <mergeCell ref="F1861:I1861"/>
    <mergeCell ref="F1862:I1862"/>
    <mergeCell ref="F1863:I1863"/>
    <mergeCell ref="F1864:I1864"/>
    <mergeCell ref="F1865:I1865"/>
    <mergeCell ref="F1866:I1866"/>
    <mergeCell ref="F1867:I1867"/>
    <mergeCell ref="F1868:I1868"/>
    <mergeCell ref="F1869:I1869"/>
    <mergeCell ref="F1870:I1870"/>
    <mergeCell ref="F1871:I1871"/>
    <mergeCell ref="L1871:M1871"/>
    <mergeCell ref="N1871:Q1871"/>
    <mergeCell ref="F1872:I1872"/>
    <mergeCell ref="F1873:I1873"/>
    <mergeCell ref="F1874:I1874"/>
    <mergeCell ref="L1874:M1874"/>
    <mergeCell ref="N1874:Q1874"/>
    <mergeCell ref="F1875:I1875"/>
    <mergeCell ref="F1876:I1876"/>
    <mergeCell ref="F1877:I1877"/>
    <mergeCell ref="F1878:I1878"/>
    <mergeCell ref="F1879:I1879"/>
    <mergeCell ref="F1880:I1880"/>
    <mergeCell ref="F1881:I1881"/>
    <mergeCell ref="F1882:I1882"/>
    <mergeCell ref="F1883:I1883"/>
    <mergeCell ref="F1884:I1884"/>
    <mergeCell ref="F1885:I1885"/>
    <mergeCell ref="F1886:I1886"/>
    <mergeCell ref="L1886:M1886"/>
    <mergeCell ref="N1886:Q1886"/>
    <mergeCell ref="F1887:I1887"/>
    <mergeCell ref="F1888:I1888"/>
    <mergeCell ref="F1889:I1889"/>
    <mergeCell ref="F1890:I1890"/>
    <mergeCell ref="F1891:I1891"/>
    <mergeCell ref="F1892:I1892"/>
    <mergeCell ref="F1893:I1893"/>
    <mergeCell ref="F1894:I1894"/>
    <mergeCell ref="F1895:I1895"/>
    <mergeCell ref="F1896:I1896"/>
    <mergeCell ref="F1897:I1897"/>
    <mergeCell ref="F1898:I1898"/>
    <mergeCell ref="F1899:I1899"/>
    <mergeCell ref="F1900:I1900"/>
    <mergeCell ref="L1900:M1900"/>
    <mergeCell ref="N1900:Q1900"/>
    <mergeCell ref="F1901:I1901"/>
    <mergeCell ref="F1902:I1902"/>
    <mergeCell ref="F1903:I1903"/>
    <mergeCell ref="F1904:I1904"/>
    <mergeCell ref="F1905:I1905"/>
    <mergeCell ref="F1906:I1906"/>
    <mergeCell ref="L1906:M1906"/>
    <mergeCell ref="N1906:Q1906"/>
    <mergeCell ref="F1907:I1907"/>
    <mergeCell ref="F1908:I1908"/>
    <mergeCell ref="F1909:I1909"/>
    <mergeCell ref="F1910:I1910"/>
    <mergeCell ref="F1911:I1911"/>
    <mergeCell ref="F1912:I1912"/>
    <mergeCell ref="L1912:M1912"/>
    <mergeCell ref="N1912:Q1912"/>
    <mergeCell ref="F1913:I1913"/>
    <mergeCell ref="F1914:I1914"/>
    <mergeCell ref="F1915:I1915"/>
    <mergeCell ref="F1916:I1916"/>
    <mergeCell ref="F1917:I1917"/>
    <mergeCell ref="F1918:I1918"/>
    <mergeCell ref="F1919:I1919"/>
    <mergeCell ref="F1920:I1920"/>
    <mergeCell ref="F1921:I1921"/>
    <mergeCell ref="L1921:M1921"/>
    <mergeCell ref="N1921:Q1921"/>
    <mergeCell ref="F1922:I1922"/>
    <mergeCell ref="F1923:I1923"/>
    <mergeCell ref="F1924:I1924"/>
    <mergeCell ref="F1925:I1925"/>
    <mergeCell ref="L1925:M1925"/>
    <mergeCell ref="N1925:Q1925"/>
    <mergeCell ref="F1926:I1926"/>
    <mergeCell ref="F1927:I1927"/>
    <mergeCell ref="F1928:I1928"/>
    <mergeCell ref="F1929:I1929"/>
    <mergeCell ref="L1929:M1929"/>
    <mergeCell ref="N1929:Q1929"/>
    <mergeCell ref="F1930:I1930"/>
    <mergeCell ref="F1931:I1931"/>
    <mergeCell ref="F1932:I1932"/>
    <mergeCell ref="F1933:I1933"/>
    <mergeCell ref="F1934:I1934"/>
    <mergeCell ref="F1935:I1935"/>
    <mergeCell ref="F1936:I1936"/>
    <mergeCell ref="F1937:I1937"/>
    <mergeCell ref="F1938:I1938"/>
    <mergeCell ref="F1939:I1939"/>
    <mergeCell ref="F1940:I1940"/>
    <mergeCell ref="F1941:I1941"/>
    <mergeCell ref="F1942:I1942"/>
    <mergeCell ref="F1943:I1943"/>
    <mergeCell ref="F1944:I1944"/>
    <mergeCell ref="F1945:I1945"/>
    <mergeCell ref="F1946:I1946"/>
    <mergeCell ref="F1947:I1947"/>
    <mergeCell ref="F1948:I1948"/>
    <mergeCell ref="F1949:I1949"/>
    <mergeCell ref="F1950:I1950"/>
    <mergeCell ref="F1951:I1951"/>
    <mergeCell ref="F1952:I1952"/>
    <mergeCell ref="F1953:I1953"/>
    <mergeCell ref="F1954:I1954"/>
    <mergeCell ref="F1955:I1955"/>
    <mergeCell ref="F1956:I1956"/>
    <mergeCell ref="F1957:I1957"/>
    <mergeCell ref="F1958:I1958"/>
    <mergeCell ref="F1959:I1959"/>
    <mergeCell ref="F1960:I1960"/>
    <mergeCell ref="F1961:I1961"/>
    <mergeCell ref="F1962:I1962"/>
    <mergeCell ref="F1963:I1963"/>
    <mergeCell ref="F1964:I1964"/>
    <mergeCell ref="F1965:I1965"/>
    <mergeCell ref="F1966:I1966"/>
    <mergeCell ref="F1967:I1967"/>
    <mergeCell ref="F1968:I1968"/>
    <mergeCell ref="F1969:I1969"/>
    <mergeCell ref="F1970:I1970"/>
    <mergeCell ref="F1971:I1971"/>
    <mergeCell ref="F1972:I1972"/>
    <mergeCell ref="F1973:I1973"/>
    <mergeCell ref="F1974:I1974"/>
    <mergeCell ref="L1974:M1974"/>
    <mergeCell ref="N1974:Q1974"/>
    <mergeCell ref="F1975:I1975"/>
    <mergeCell ref="F1976:I1976"/>
    <mergeCell ref="F1977:I1977"/>
    <mergeCell ref="F1978:I1978"/>
    <mergeCell ref="F1979:I1979"/>
    <mergeCell ref="F1980:I1980"/>
    <mergeCell ref="F1981:I1981"/>
    <mergeCell ref="F1982:I1982"/>
    <mergeCell ref="F1983:I1983"/>
    <mergeCell ref="F1984:I1984"/>
    <mergeCell ref="F1985:I1985"/>
    <mergeCell ref="F1986:I1986"/>
    <mergeCell ref="F1987:I1987"/>
    <mergeCell ref="F1988:I1988"/>
    <mergeCell ref="F1989:I1989"/>
    <mergeCell ref="F1990:I1990"/>
    <mergeCell ref="F1991:I1991"/>
    <mergeCell ref="F1992:I1992"/>
    <mergeCell ref="F1993:I1993"/>
    <mergeCell ref="F1994:I1994"/>
    <mergeCell ref="F1995:I1995"/>
    <mergeCell ref="F1996:I1996"/>
    <mergeCell ref="F1997:I1997"/>
    <mergeCell ref="F1998:I1998"/>
    <mergeCell ref="F1999:I1999"/>
    <mergeCell ref="F2000:I2000"/>
    <mergeCell ref="F2001:I2001"/>
    <mergeCell ref="F2002:I2002"/>
    <mergeCell ref="F2003:I2003"/>
    <mergeCell ref="F2004:I2004"/>
    <mergeCell ref="F2005:I2005"/>
    <mergeCell ref="F2006:I2006"/>
    <mergeCell ref="L2006:M2006"/>
    <mergeCell ref="N2006:Q2006"/>
    <mergeCell ref="F2007:I2007"/>
    <mergeCell ref="F2008:I2008"/>
    <mergeCell ref="F2009:I2009"/>
    <mergeCell ref="F2010:I2010"/>
    <mergeCell ref="L2010:M2010"/>
    <mergeCell ref="N2010:Q2010"/>
    <mergeCell ref="F2012:I2012"/>
    <mergeCell ref="L2012:M2012"/>
    <mergeCell ref="N2012:Q2012"/>
    <mergeCell ref="F2013:I2013"/>
    <mergeCell ref="F2014:I2014"/>
    <mergeCell ref="F2015:I2015"/>
    <mergeCell ref="F2016:I2016"/>
    <mergeCell ref="F2017:I2017"/>
    <mergeCell ref="F2018:I2018"/>
    <mergeCell ref="F2019:I2019"/>
    <mergeCell ref="F2020:I2020"/>
    <mergeCell ref="F2021:I2021"/>
    <mergeCell ref="F2022:I2022"/>
    <mergeCell ref="F2023:I2023"/>
    <mergeCell ref="L2023:M2023"/>
    <mergeCell ref="N2023:Q2023"/>
    <mergeCell ref="F2024:I2024"/>
    <mergeCell ref="F2025:I2025"/>
    <mergeCell ref="L2025:M2025"/>
    <mergeCell ref="N2025:Q2025"/>
    <mergeCell ref="F2026:I2026"/>
    <mergeCell ref="F2027:I2027"/>
    <mergeCell ref="F2028:I2028"/>
    <mergeCell ref="F2029:I2029"/>
    <mergeCell ref="F2030:I2030"/>
    <mergeCell ref="F2031:I2031"/>
    <mergeCell ref="F2032:I2032"/>
    <mergeCell ref="F2033:I2033"/>
    <mergeCell ref="L2033:M2033"/>
    <mergeCell ref="N2033:Q2033"/>
    <mergeCell ref="F2034:I2034"/>
    <mergeCell ref="F2035:I2035"/>
    <mergeCell ref="F2036:I2036"/>
    <mergeCell ref="F2037:I2037"/>
    <mergeCell ref="F2038:I2038"/>
    <mergeCell ref="F2039:I2039"/>
    <mergeCell ref="F2040:I2040"/>
    <mergeCell ref="F2041:I2041"/>
    <mergeCell ref="F2042:I2042"/>
    <mergeCell ref="L2042:M2042"/>
    <mergeCell ref="N2042:Q2042"/>
    <mergeCell ref="F2043:I2043"/>
    <mergeCell ref="F2044:I2044"/>
    <mergeCell ref="F2045:I2045"/>
    <mergeCell ref="F2046:I2046"/>
    <mergeCell ref="F2047:I2047"/>
    <mergeCell ref="L2047:M2047"/>
    <mergeCell ref="N2047:Q2047"/>
    <mergeCell ref="F2048:I2048"/>
    <mergeCell ref="F2049:I2049"/>
    <mergeCell ref="F2050:I2050"/>
    <mergeCell ref="F2051:I2051"/>
    <mergeCell ref="F2052:I2052"/>
    <mergeCell ref="F2053:I2053"/>
    <mergeCell ref="F2054:I2054"/>
    <mergeCell ref="F2055:I2055"/>
    <mergeCell ref="F2056:I2056"/>
    <mergeCell ref="F2057:I2057"/>
    <mergeCell ref="L2057:M2057"/>
    <mergeCell ref="N2057:Q2057"/>
    <mergeCell ref="F2058:I2058"/>
    <mergeCell ref="F2059:I2059"/>
    <mergeCell ref="L2059:M2059"/>
    <mergeCell ref="N2059:Q2059"/>
    <mergeCell ref="F2060:I2060"/>
    <mergeCell ref="F2061:I2061"/>
    <mergeCell ref="F2062:I2062"/>
    <mergeCell ref="F2063:I2063"/>
    <mergeCell ref="F2064:I2064"/>
    <mergeCell ref="L2064:M2064"/>
    <mergeCell ref="N2064:Q2064"/>
    <mergeCell ref="F2065:I2065"/>
    <mergeCell ref="F2066:I2066"/>
    <mergeCell ref="F2067:I2067"/>
    <mergeCell ref="F2068:I2068"/>
    <mergeCell ref="F2069:I2069"/>
    <mergeCell ref="L2069:M2069"/>
    <mergeCell ref="N2069:Q2069"/>
    <mergeCell ref="F2071:I2071"/>
    <mergeCell ref="L2071:M2071"/>
    <mergeCell ref="N2071:Q2071"/>
    <mergeCell ref="F2072:I2072"/>
    <mergeCell ref="F2073:I2073"/>
    <mergeCell ref="F2074:I2074"/>
    <mergeCell ref="F2075:I2075"/>
    <mergeCell ref="F2076:I2076"/>
    <mergeCell ref="F2077:I2077"/>
    <mergeCell ref="F2078:I2078"/>
    <mergeCell ref="F2079:I2079"/>
    <mergeCell ref="F2080:I2080"/>
    <mergeCell ref="F2081:I2081"/>
    <mergeCell ref="F2082:I2082"/>
    <mergeCell ref="F2083:I2083"/>
    <mergeCell ref="F2084:I2084"/>
    <mergeCell ref="F2085:I2085"/>
    <mergeCell ref="F2086:I2086"/>
    <mergeCell ref="F2087:I2087"/>
    <mergeCell ref="F2088:I2088"/>
    <mergeCell ref="F2089:I2089"/>
    <mergeCell ref="F2090:I2090"/>
    <mergeCell ref="F2091:I2091"/>
    <mergeCell ref="F2092:I2092"/>
    <mergeCell ref="F2093:I2093"/>
    <mergeCell ref="F2094:I2094"/>
    <mergeCell ref="F2095:I2095"/>
    <mergeCell ref="F2096:I2096"/>
    <mergeCell ref="F2097:I2097"/>
    <mergeCell ref="F2098:I2098"/>
    <mergeCell ref="F2099:I2099"/>
    <mergeCell ref="F2100:I2100"/>
    <mergeCell ref="F2101:I2101"/>
    <mergeCell ref="F2102:I2102"/>
    <mergeCell ref="F2103:I2103"/>
    <mergeCell ref="F2104:I2104"/>
    <mergeCell ref="F2105:I2105"/>
    <mergeCell ref="F2106:I2106"/>
    <mergeCell ref="F2107:I2107"/>
    <mergeCell ref="F2108:I2108"/>
    <mergeCell ref="F2109:I2109"/>
    <mergeCell ref="F2110:I2110"/>
    <mergeCell ref="F2111:I2111"/>
    <mergeCell ref="F2112:I2112"/>
    <mergeCell ref="F2113:I2113"/>
    <mergeCell ref="F2114:I2114"/>
    <mergeCell ref="F2115:I2115"/>
    <mergeCell ref="F2116:I2116"/>
    <mergeCell ref="F2117:I2117"/>
    <mergeCell ref="F2118:I2118"/>
    <mergeCell ref="F2119:I2119"/>
    <mergeCell ref="F2120:I2120"/>
    <mergeCell ref="F2121:I2121"/>
    <mergeCell ref="F2122:I2122"/>
    <mergeCell ref="F2123:I2123"/>
    <mergeCell ref="F2124:I2124"/>
    <mergeCell ref="F2125:I2125"/>
    <mergeCell ref="F2126:I2126"/>
    <mergeCell ref="F2127:I2127"/>
    <mergeCell ref="F2128:I2128"/>
    <mergeCell ref="F2129:I2129"/>
    <mergeCell ref="F2130:I2130"/>
    <mergeCell ref="F2131:I2131"/>
    <mergeCell ref="F2132:I2132"/>
    <mergeCell ref="F2133:I2133"/>
    <mergeCell ref="F2134:I2134"/>
    <mergeCell ref="F2135:I2135"/>
    <mergeCell ref="F2136:I2136"/>
    <mergeCell ref="F2137:I2137"/>
    <mergeCell ref="F2138:I2138"/>
    <mergeCell ref="F2139:I2139"/>
    <mergeCell ref="F2140:I2140"/>
    <mergeCell ref="F2141:I2141"/>
    <mergeCell ref="F2142:I2142"/>
    <mergeCell ref="F2143:I2143"/>
    <mergeCell ref="F2144:I2144"/>
    <mergeCell ref="F2145:I2145"/>
    <mergeCell ref="F2146:I2146"/>
    <mergeCell ref="F2147:I2147"/>
    <mergeCell ref="F2148:I2148"/>
    <mergeCell ref="F2149:I2149"/>
    <mergeCell ref="F2150:I2150"/>
    <mergeCell ref="F2151:I2151"/>
    <mergeCell ref="F2152:I2152"/>
    <mergeCell ref="F2153:I2153"/>
    <mergeCell ref="F2154:I2154"/>
    <mergeCell ref="F2155:I2155"/>
    <mergeCell ref="F2156:I2156"/>
    <mergeCell ref="F2157:I2157"/>
    <mergeCell ref="F2158:I2158"/>
    <mergeCell ref="F2159:I2159"/>
    <mergeCell ref="F2160:I2160"/>
    <mergeCell ref="F2161:I2161"/>
    <mergeCell ref="F2162:I2162"/>
    <mergeCell ref="F2163:I2163"/>
    <mergeCell ref="F2164:I2164"/>
    <mergeCell ref="F2165:I2165"/>
    <mergeCell ref="F2166:I2166"/>
    <mergeCell ref="F2167:I2167"/>
    <mergeCell ref="F2168:I2168"/>
    <mergeCell ref="F2169:I2169"/>
    <mergeCell ref="F2170:I2170"/>
    <mergeCell ref="F2171:I2171"/>
    <mergeCell ref="F2172:I2172"/>
    <mergeCell ref="F2173:I2173"/>
    <mergeCell ref="F2174:I2174"/>
    <mergeCell ref="F2175:I2175"/>
    <mergeCell ref="F2176:I2176"/>
    <mergeCell ref="F2177:I2177"/>
    <mergeCell ref="F2178:I2178"/>
    <mergeCell ref="F2179:I2179"/>
    <mergeCell ref="F2180:I2180"/>
    <mergeCell ref="F2181:I2181"/>
    <mergeCell ref="F2182:I2182"/>
    <mergeCell ref="F2183:I2183"/>
    <mergeCell ref="F2184:I2184"/>
    <mergeCell ref="F2185:I2185"/>
    <mergeCell ref="F2186:I2186"/>
    <mergeCell ref="F2187:I2187"/>
    <mergeCell ref="F2188:I2188"/>
    <mergeCell ref="F2189:I2189"/>
    <mergeCell ref="F2190:I2190"/>
    <mergeCell ref="F2191:I2191"/>
    <mergeCell ref="L2191:M2191"/>
    <mergeCell ref="N2191:Q2191"/>
    <mergeCell ref="F2192:I2192"/>
    <mergeCell ref="F2193:I2193"/>
    <mergeCell ref="L2193:M2193"/>
    <mergeCell ref="N2193:Q2193"/>
    <mergeCell ref="F2194:I2194"/>
    <mergeCell ref="L2194:M2194"/>
    <mergeCell ref="N2194:Q2194"/>
    <mergeCell ref="F2195:I2195"/>
    <mergeCell ref="F2196:I2196"/>
    <mergeCell ref="F2197:I2197"/>
    <mergeCell ref="F2198:I2198"/>
    <mergeCell ref="F2199:I2199"/>
    <mergeCell ref="F2200:I2200"/>
    <mergeCell ref="F2201:I2201"/>
    <mergeCell ref="F2202:I2202"/>
    <mergeCell ref="F2203:I2203"/>
    <mergeCell ref="F2204:I2204"/>
    <mergeCell ref="F2205:I2205"/>
    <mergeCell ref="F2206:I2206"/>
    <mergeCell ref="F2207:I2207"/>
    <mergeCell ref="F2208:I2208"/>
    <mergeCell ref="F2209:I2209"/>
    <mergeCell ref="F2210:I2210"/>
    <mergeCell ref="F2211:I2211"/>
    <mergeCell ref="F2212:I2212"/>
    <mergeCell ref="F2213:I2213"/>
    <mergeCell ref="F2214:I2214"/>
    <mergeCell ref="F2215:I2215"/>
    <mergeCell ref="F2216:I2216"/>
    <mergeCell ref="F2217:I2217"/>
    <mergeCell ref="F2218:I2218"/>
    <mergeCell ref="F2219:I2219"/>
    <mergeCell ref="F2220:I2220"/>
    <mergeCell ref="F2221:I2221"/>
    <mergeCell ref="F2222:I2222"/>
    <mergeCell ref="F2223:I2223"/>
    <mergeCell ref="F2224:I2224"/>
    <mergeCell ref="F2225:I2225"/>
    <mergeCell ref="F2226:I2226"/>
    <mergeCell ref="L2226:M2226"/>
    <mergeCell ref="N2226:Q2226"/>
    <mergeCell ref="F2227:I2227"/>
    <mergeCell ref="F2228:I2228"/>
    <mergeCell ref="F2229:I2229"/>
    <mergeCell ref="F2230:I2230"/>
    <mergeCell ref="F2231:I2231"/>
    <mergeCell ref="F2232:I2232"/>
    <mergeCell ref="F2233:I2233"/>
    <mergeCell ref="F2234:I2234"/>
    <mergeCell ref="F2235:I2235"/>
    <mergeCell ref="F2236:I2236"/>
    <mergeCell ref="F2237:I2237"/>
    <mergeCell ref="F2238:I2238"/>
    <mergeCell ref="F2239:I2239"/>
    <mergeCell ref="F2240:I2240"/>
    <mergeCell ref="F2241:I2241"/>
    <mergeCell ref="F2242:I2242"/>
    <mergeCell ref="F2243:I2243"/>
    <mergeCell ref="F2244:I2244"/>
    <mergeCell ref="F2245:I2245"/>
    <mergeCell ref="F2246:I2246"/>
    <mergeCell ref="F2247:I2247"/>
    <mergeCell ref="F2248:I2248"/>
    <mergeCell ref="F2249:I2249"/>
    <mergeCell ref="F2250:I2250"/>
    <mergeCell ref="F2251:I2251"/>
    <mergeCell ref="F2252:I2252"/>
    <mergeCell ref="F2253:I2253"/>
    <mergeCell ref="F2254:I2254"/>
    <mergeCell ref="F2255:I2255"/>
    <mergeCell ref="F2256:I2256"/>
    <mergeCell ref="F2257:I2257"/>
    <mergeCell ref="F2258:I2258"/>
    <mergeCell ref="F2259:I2259"/>
    <mergeCell ref="F2260:I2260"/>
    <mergeCell ref="F2261:I2261"/>
    <mergeCell ref="F2262:I2262"/>
    <mergeCell ref="F2263:I2263"/>
    <mergeCell ref="F2264:I2264"/>
    <mergeCell ref="F2265:I2265"/>
    <mergeCell ref="F2266:I2266"/>
    <mergeCell ref="F2267:I2267"/>
    <mergeCell ref="F2268:I2268"/>
    <mergeCell ref="F2269:I2269"/>
    <mergeCell ref="F2270:I2270"/>
    <mergeCell ref="F2271:I2271"/>
    <mergeCell ref="F2272:I2272"/>
    <mergeCell ref="F2273:I2273"/>
    <mergeCell ref="F2274:I2274"/>
    <mergeCell ref="F2275:I2275"/>
    <mergeCell ref="F2276:I2276"/>
    <mergeCell ref="F2277:I2277"/>
    <mergeCell ref="F2278:I2278"/>
    <mergeCell ref="F2279:I2279"/>
    <mergeCell ref="F2280:I2280"/>
    <mergeCell ref="F2281:I2281"/>
    <mergeCell ref="F2282:I2282"/>
    <mergeCell ref="F2283:I2283"/>
    <mergeCell ref="F2284:I2284"/>
    <mergeCell ref="F2285:I2285"/>
    <mergeCell ref="F2286:I2286"/>
    <mergeCell ref="F2287:I2287"/>
    <mergeCell ref="F2288:I2288"/>
    <mergeCell ref="F2289:I2289"/>
    <mergeCell ref="F2290:I2290"/>
    <mergeCell ref="F2291:I2291"/>
    <mergeCell ref="L2291:M2291"/>
    <mergeCell ref="N2291:Q2291"/>
    <mergeCell ref="F2292:I2292"/>
    <mergeCell ref="L2292:M2292"/>
    <mergeCell ref="N2292:Q2292"/>
    <mergeCell ref="F2293:I2293"/>
    <mergeCell ref="F2294:I2294"/>
    <mergeCell ref="F2295:I2295"/>
    <mergeCell ref="F2296:I2296"/>
    <mergeCell ref="F2297:I2297"/>
    <mergeCell ref="F2298:I2298"/>
    <mergeCell ref="F2299:I2299"/>
    <mergeCell ref="F2300:I2300"/>
    <mergeCell ref="L2300:M2300"/>
    <mergeCell ref="N2300:Q2300"/>
    <mergeCell ref="F2301:I2301"/>
    <mergeCell ref="F2302:I2302"/>
    <mergeCell ref="L2302:M2302"/>
    <mergeCell ref="N2302:Q2302"/>
    <mergeCell ref="F2303:I2303"/>
    <mergeCell ref="L2303:M2303"/>
    <mergeCell ref="N2303:Q2303"/>
    <mergeCell ref="F2305:I2305"/>
    <mergeCell ref="L2305:M2305"/>
    <mergeCell ref="N2305:Q2305"/>
    <mergeCell ref="F2306:I2306"/>
    <mergeCell ref="F2307:I2307"/>
    <mergeCell ref="F2308:I2308"/>
    <mergeCell ref="F2309:I2309"/>
    <mergeCell ref="F2310:I2310"/>
    <mergeCell ref="F2311:I2311"/>
    <mergeCell ref="F2312:I2312"/>
    <mergeCell ref="F2313:I2313"/>
    <mergeCell ref="F2314:I2314"/>
    <mergeCell ref="F2315:I2315"/>
    <mergeCell ref="F2316:I2316"/>
    <mergeCell ref="F2317:I2317"/>
    <mergeCell ref="F2318:I2318"/>
    <mergeCell ref="F2319:I2319"/>
    <mergeCell ref="F2320:I2320"/>
    <mergeCell ref="F2321:I2321"/>
    <mergeCell ref="F2322:I2322"/>
    <mergeCell ref="F2323:I2323"/>
    <mergeCell ref="F2324:I2324"/>
    <mergeCell ref="F2325:I2325"/>
    <mergeCell ref="F2326:I2326"/>
    <mergeCell ref="F2327:I2327"/>
    <mergeCell ref="F2328:I2328"/>
    <mergeCell ref="F2329:I2329"/>
    <mergeCell ref="F2330:I2330"/>
    <mergeCell ref="F2331:I2331"/>
    <mergeCell ref="F2332:I2332"/>
    <mergeCell ref="F2333:I2333"/>
    <mergeCell ref="F2334:I2334"/>
    <mergeCell ref="F2335:I2335"/>
    <mergeCell ref="F2336:I2336"/>
    <mergeCell ref="F2337:I2337"/>
    <mergeCell ref="F2338:I2338"/>
    <mergeCell ref="F2339:I2339"/>
    <mergeCell ref="F2340:I2340"/>
    <mergeCell ref="F2341:I2341"/>
    <mergeCell ref="F2342:I2342"/>
    <mergeCell ref="F2343:I2343"/>
    <mergeCell ref="F2344:I2344"/>
    <mergeCell ref="F2345:I2345"/>
    <mergeCell ref="F2346:I2346"/>
    <mergeCell ref="F2347:I2347"/>
    <mergeCell ref="F2348:I2348"/>
    <mergeCell ref="F2349:I2349"/>
    <mergeCell ref="F2350:I2350"/>
    <mergeCell ref="F2351:I2351"/>
    <mergeCell ref="F2352:I2352"/>
    <mergeCell ref="F2353:I2353"/>
    <mergeCell ref="F2354:I2354"/>
    <mergeCell ref="F2355:I2355"/>
    <mergeCell ref="F2356:I2356"/>
    <mergeCell ref="F2357:I2357"/>
    <mergeCell ref="F2358:I2358"/>
    <mergeCell ref="F2359:I2359"/>
    <mergeCell ref="F2360:I2360"/>
    <mergeCell ref="F2361:I2361"/>
    <mergeCell ref="F2362:I2362"/>
    <mergeCell ref="F2363:I2363"/>
    <mergeCell ref="F2364:I2364"/>
    <mergeCell ref="F2365:I2365"/>
    <mergeCell ref="F2366:I2366"/>
    <mergeCell ref="F2367:I2367"/>
    <mergeCell ref="F2385:I2385"/>
    <mergeCell ref="F2386:I2386"/>
    <mergeCell ref="F2388:I2388"/>
    <mergeCell ref="L2388:M2388"/>
    <mergeCell ref="N2388:Q2388"/>
    <mergeCell ref="F2389:I2389"/>
    <mergeCell ref="F2390:I2390"/>
    <mergeCell ref="F2368:I2368"/>
    <mergeCell ref="F2369:I2369"/>
    <mergeCell ref="F2370:I2370"/>
    <mergeCell ref="F2371:I2371"/>
    <mergeCell ref="F2372:I2372"/>
    <mergeCell ref="F2373:I2373"/>
    <mergeCell ref="F2374:I2374"/>
    <mergeCell ref="F2375:I2375"/>
    <mergeCell ref="F2376:I2376"/>
    <mergeCell ref="F2377:I2377"/>
    <mergeCell ref="F2378:I2378"/>
    <mergeCell ref="F2379:I2379"/>
    <mergeCell ref="F2380:I2380"/>
    <mergeCell ref="F2381:I2381"/>
    <mergeCell ref="F2382:I2382"/>
    <mergeCell ref="F2383:I2383"/>
    <mergeCell ref="F2384:I2384"/>
    <mergeCell ref="F2401:I2401"/>
    <mergeCell ref="L2401:M2401"/>
    <mergeCell ref="N2401:Q2401"/>
    <mergeCell ref="F2402:I2402"/>
    <mergeCell ref="L2402:M2402"/>
    <mergeCell ref="N2402:Q2402"/>
    <mergeCell ref="F2391:I2391"/>
    <mergeCell ref="L2391:M2391"/>
    <mergeCell ref="N2391:Q2391"/>
    <mergeCell ref="F2392:I2392"/>
    <mergeCell ref="F2393:I2393"/>
    <mergeCell ref="F2394:I2394"/>
    <mergeCell ref="L2394:M2394"/>
    <mergeCell ref="N2394:Q2394"/>
    <mergeCell ref="F2395:I2395"/>
    <mergeCell ref="F2396:I2396"/>
    <mergeCell ref="F2397:I2397"/>
    <mergeCell ref="L2397:M2397"/>
    <mergeCell ref="N2397:Q2397"/>
    <mergeCell ref="F2398:I2398"/>
    <mergeCell ref="F2399:I2399"/>
    <mergeCell ref="H1:K1"/>
    <mergeCell ref="T2:AD2"/>
    <mergeCell ref="F2403:I2403"/>
    <mergeCell ref="L2403:M2403"/>
    <mergeCell ref="N2403:Q2403"/>
    <mergeCell ref="F2404:I2404"/>
    <mergeCell ref="L2404:M2404"/>
    <mergeCell ref="N2404:Q2404"/>
    <mergeCell ref="N134:Q134"/>
    <mergeCell ref="N135:Q135"/>
    <mergeCell ref="N136:Q136"/>
    <mergeCell ref="N193:Q193"/>
    <mergeCell ref="N212:Q212"/>
    <mergeCell ref="N312:Q312"/>
    <mergeCell ref="N332:Q332"/>
    <mergeCell ref="N965:Q965"/>
    <mergeCell ref="N1411:Q1411"/>
    <mergeCell ref="N1416:Q1416"/>
    <mergeCell ref="N1418:Q1418"/>
    <mergeCell ref="N1419:Q1419"/>
    <mergeCell ref="N1498:Q1498"/>
    <mergeCell ref="N1515:Q1515"/>
    <mergeCell ref="N1573:Q1573"/>
    <mergeCell ref="N1585:Q1585"/>
    <mergeCell ref="N1677:Q1677"/>
    <mergeCell ref="N1814:Q1814"/>
    <mergeCell ref="N1850:Q1850"/>
    <mergeCell ref="N2011:Q2011"/>
    <mergeCell ref="N2070:Q2070"/>
    <mergeCell ref="N2304:Q2304"/>
    <mergeCell ref="N2387:Q2387"/>
    <mergeCell ref="N2400:Q2400"/>
  </mergeCells>
  <hyperlinks>
    <hyperlink ref="F1:G1" location="C2" display="1) Krycí list rozpočtu"/>
    <hyperlink ref="H1:K1" location="C87" display="2) Rekapitulace rozpočtu"/>
    <hyperlink ref="L1" location="C133" display="3) Rozpočet"/>
    <hyperlink ref="T1:U1" location="'Rekapitulace stavby'!C2" display="Rekapitulace stavby"/>
  </hyperlinks>
  <pageMargins left="0.59055118110236227" right="0.59055118110236227" top="0.51181102362204722" bottom="0.47244094488188981" header="0" footer="0"/>
  <pageSetup paperSize="9" scale="95" fitToHeight="100" orientation="portrait"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O117"/>
  <sheetViews>
    <sheetView showGridLines="0" workbookViewId="0">
      <pane ySplit="1" topLeftCell="A98" activePane="bottomLeft" state="frozen"/>
      <selection pane="bottomLeft" activeCell="L116" sqref="L116:M116"/>
    </sheetView>
  </sheetViews>
  <sheetFormatPr defaultRowHeight="13.1" x14ac:dyDescent="0.35"/>
  <cols>
    <col min="1" max="1" width="8.33203125" style="166" customWidth="1"/>
    <col min="2" max="2" width="1.6640625" style="166" customWidth="1"/>
    <col min="3" max="3" width="4.1640625" style="166" customWidth="1"/>
    <col min="4" max="4" width="4.33203125" style="166" customWidth="1"/>
    <col min="5" max="5" width="17.1640625" style="166" customWidth="1"/>
    <col min="6" max="7" width="11.1640625" style="166" customWidth="1"/>
    <col min="8" max="8" width="12.5" style="166" customWidth="1"/>
    <col min="9" max="9" width="7" style="166" customWidth="1"/>
    <col min="10" max="10" width="5.1640625" style="166" customWidth="1"/>
    <col min="11" max="11" width="11.5" style="166" customWidth="1"/>
    <col min="12" max="12" width="12" style="166" customWidth="1"/>
    <col min="13" max="14" width="6" style="166" customWidth="1"/>
    <col min="15" max="15" width="2" style="166" customWidth="1"/>
    <col min="16" max="16" width="12.5" style="166" customWidth="1"/>
    <col min="17" max="17" width="4.1640625" style="166" customWidth="1"/>
    <col min="18" max="18" width="14.6640625" style="166" customWidth="1"/>
    <col min="19" max="19" width="1.6640625" style="166" customWidth="1"/>
    <col min="20" max="20" width="8.1640625" style="166" customWidth="1"/>
    <col min="21" max="21" width="29.6640625" style="166" hidden="1" customWidth="1"/>
    <col min="22" max="22" width="16.33203125" style="166" hidden="1" customWidth="1"/>
    <col min="23" max="23" width="12.33203125" style="166" hidden="1" customWidth="1"/>
    <col min="24" max="24" width="16.33203125" style="166" hidden="1" customWidth="1"/>
    <col min="25" max="25" width="12.1640625" style="166" hidden="1" customWidth="1"/>
    <col min="26" max="26" width="15" style="166" hidden="1" customWidth="1"/>
    <col min="27" max="27" width="11" style="166" hidden="1" customWidth="1"/>
    <col min="28" max="28" width="15" style="166" hidden="1" customWidth="1"/>
    <col min="29" max="29" width="16.33203125" style="166" hidden="1" customWidth="1"/>
    <col min="30" max="30" width="11" style="166" customWidth="1"/>
    <col min="31" max="31" width="15" style="166" customWidth="1"/>
    <col min="32" max="32" width="16.33203125" style="166" customWidth="1"/>
    <col min="33" max="44" width="9.33203125" style="166"/>
    <col min="45" max="66" width="9.33203125" style="166" hidden="1"/>
    <col min="67" max="16384" width="9.33203125" style="166"/>
  </cols>
  <sheetData>
    <row r="1" spans="1:67" ht="21.8" customHeight="1" x14ac:dyDescent="0.35">
      <c r="A1" s="105"/>
      <c r="B1" s="8"/>
      <c r="C1" s="8"/>
      <c r="D1" s="9" t="s">
        <v>1</v>
      </c>
      <c r="E1" s="8"/>
      <c r="F1" s="10" t="s">
        <v>116</v>
      </c>
      <c r="G1" s="10"/>
      <c r="H1" s="161" t="s">
        <v>117</v>
      </c>
      <c r="I1" s="161"/>
      <c r="J1" s="161"/>
      <c r="K1" s="161"/>
      <c r="L1" s="10" t="s">
        <v>118</v>
      </c>
      <c r="M1" s="8"/>
      <c r="N1" s="8"/>
      <c r="O1" s="9" t="s">
        <v>119</v>
      </c>
      <c r="P1" s="8"/>
      <c r="Q1" s="8"/>
      <c r="R1" s="8"/>
      <c r="S1" s="8"/>
      <c r="T1" s="10" t="s">
        <v>120</v>
      </c>
      <c r="U1" s="10"/>
      <c r="V1" s="105"/>
      <c r="W1" s="105"/>
      <c r="X1" s="105"/>
      <c r="Y1" s="105"/>
      <c r="Z1" s="105"/>
      <c r="AA1" s="105"/>
      <c r="AB1" s="105"/>
      <c r="AC1" s="105"/>
      <c r="AD1" s="105"/>
      <c r="AE1" s="105"/>
      <c r="AF1" s="105"/>
      <c r="AG1" s="105"/>
      <c r="AH1" s="105"/>
      <c r="AI1" s="105"/>
      <c r="AJ1" s="105"/>
      <c r="AK1" s="105"/>
      <c r="AL1" s="105"/>
      <c r="AM1" s="105"/>
      <c r="AN1" s="105"/>
      <c r="AO1" s="105"/>
      <c r="AP1" s="105"/>
      <c r="AQ1" s="105"/>
      <c r="AR1" s="105"/>
      <c r="AS1" s="105"/>
      <c r="AT1" s="105"/>
      <c r="AU1" s="105"/>
      <c r="AV1" s="105"/>
      <c r="AW1" s="105"/>
      <c r="AX1" s="105"/>
      <c r="AY1" s="105"/>
      <c r="AZ1" s="105"/>
      <c r="BA1" s="105"/>
      <c r="BB1" s="105"/>
      <c r="BC1" s="105"/>
      <c r="BD1" s="105"/>
      <c r="BE1" s="105"/>
      <c r="BF1" s="105"/>
      <c r="BG1" s="105"/>
      <c r="BH1" s="105"/>
      <c r="BI1" s="105"/>
      <c r="BJ1" s="105"/>
      <c r="BK1" s="105"/>
      <c r="BL1" s="105"/>
      <c r="BM1" s="105"/>
      <c r="BN1" s="105"/>
      <c r="BO1" s="105"/>
    </row>
    <row r="2" spans="1:67" ht="37" customHeight="1" x14ac:dyDescent="0.35">
      <c r="C2" s="167" t="s">
        <v>7</v>
      </c>
      <c r="D2" s="168"/>
      <c r="E2" s="168"/>
      <c r="F2" s="168"/>
      <c r="G2" s="168"/>
      <c r="H2" s="168"/>
      <c r="I2" s="168"/>
      <c r="J2" s="168"/>
      <c r="K2" s="168"/>
      <c r="L2" s="168"/>
      <c r="M2" s="168"/>
      <c r="N2" s="168"/>
      <c r="O2" s="168"/>
      <c r="P2" s="168"/>
      <c r="Q2" s="168"/>
      <c r="R2" s="169"/>
      <c r="T2" s="170" t="s">
        <v>8</v>
      </c>
      <c r="U2" s="171"/>
      <c r="V2" s="171"/>
      <c r="W2" s="171"/>
      <c r="X2" s="171"/>
      <c r="Y2" s="171"/>
      <c r="Z2" s="171"/>
      <c r="AA2" s="171"/>
      <c r="AB2" s="171"/>
      <c r="AC2" s="171"/>
      <c r="AD2" s="171"/>
      <c r="AU2" s="172" t="s">
        <v>90</v>
      </c>
    </row>
    <row r="3" spans="1:67" ht="6.9" customHeight="1" x14ac:dyDescent="0.35">
      <c r="B3" s="173"/>
      <c r="C3" s="174"/>
      <c r="D3" s="174"/>
      <c r="E3" s="174"/>
      <c r="F3" s="174"/>
      <c r="G3" s="174"/>
      <c r="H3" s="174"/>
      <c r="I3" s="174"/>
      <c r="J3" s="174"/>
      <c r="K3" s="174"/>
      <c r="L3" s="174"/>
      <c r="M3" s="174"/>
      <c r="N3" s="174"/>
      <c r="O3" s="174"/>
      <c r="P3" s="174"/>
      <c r="Q3" s="174"/>
      <c r="R3" s="174"/>
      <c r="S3" s="175"/>
      <c r="AU3" s="172" t="s">
        <v>86</v>
      </c>
    </row>
    <row r="4" spans="1:67" ht="37" customHeight="1" x14ac:dyDescent="0.35">
      <c r="B4" s="176"/>
      <c r="C4" s="177" t="s">
        <v>121</v>
      </c>
      <c r="D4" s="178"/>
      <c r="E4" s="178"/>
      <c r="F4" s="178"/>
      <c r="G4" s="178"/>
      <c r="H4" s="178"/>
      <c r="I4" s="178"/>
      <c r="J4" s="178"/>
      <c r="K4" s="178"/>
      <c r="L4" s="178"/>
      <c r="M4" s="178"/>
      <c r="N4" s="178"/>
      <c r="O4" s="178"/>
      <c r="P4" s="178"/>
      <c r="Q4" s="178"/>
      <c r="R4" s="179"/>
      <c r="S4" s="180"/>
      <c r="U4" s="181" t="s">
        <v>13</v>
      </c>
      <c r="AU4" s="172" t="s">
        <v>6</v>
      </c>
    </row>
    <row r="5" spans="1:67" ht="6.9" customHeight="1" x14ac:dyDescent="0.35">
      <c r="B5" s="176"/>
      <c r="C5" s="182"/>
      <c r="D5" s="182"/>
      <c r="E5" s="182"/>
      <c r="F5" s="182"/>
      <c r="G5" s="182"/>
      <c r="H5" s="182"/>
      <c r="I5" s="182"/>
      <c r="J5" s="182"/>
      <c r="K5" s="182"/>
      <c r="L5" s="182"/>
      <c r="M5" s="182"/>
      <c r="N5" s="182"/>
      <c r="O5" s="182"/>
      <c r="P5" s="182"/>
      <c r="Q5" s="182"/>
      <c r="R5" s="182"/>
      <c r="S5" s="180"/>
    </row>
    <row r="6" spans="1:67" ht="25.4" customHeight="1" x14ac:dyDescent="0.35">
      <c r="B6" s="176"/>
      <c r="C6" s="182"/>
      <c r="D6" s="183" t="s">
        <v>17</v>
      </c>
      <c r="E6" s="182"/>
      <c r="F6" s="184" t="str">
        <f>'Rekapitulace stavby'!K6</f>
        <v>Modernizace střediska praktického vyučování v Chlumci nad Cidlinou</v>
      </c>
      <c r="G6" s="185"/>
      <c r="H6" s="185"/>
      <c r="I6" s="185"/>
      <c r="J6" s="185"/>
      <c r="K6" s="185"/>
      <c r="L6" s="185"/>
      <c r="M6" s="185"/>
      <c r="N6" s="185"/>
      <c r="O6" s="185"/>
      <c r="P6" s="185"/>
      <c r="Q6" s="182"/>
      <c r="R6" s="182"/>
      <c r="S6" s="180"/>
    </row>
    <row r="7" spans="1:67" ht="25.4" customHeight="1" x14ac:dyDescent="0.35">
      <c r="B7" s="176"/>
      <c r="C7" s="182"/>
      <c r="D7" s="183" t="s">
        <v>122</v>
      </c>
      <c r="E7" s="182"/>
      <c r="F7" s="184" t="s">
        <v>123</v>
      </c>
      <c r="G7" s="186"/>
      <c r="H7" s="186"/>
      <c r="I7" s="186"/>
      <c r="J7" s="186"/>
      <c r="K7" s="186"/>
      <c r="L7" s="186"/>
      <c r="M7" s="186"/>
      <c r="N7" s="186"/>
      <c r="O7" s="186"/>
      <c r="P7" s="186"/>
      <c r="Q7" s="182"/>
      <c r="R7" s="182"/>
      <c r="S7" s="180"/>
    </row>
    <row r="8" spans="1:67" s="112" customFormat="1" ht="32.9" customHeight="1" x14ac:dyDescent="0.35">
      <c r="B8" s="187"/>
      <c r="C8" s="188"/>
      <c r="D8" s="189" t="s">
        <v>124</v>
      </c>
      <c r="E8" s="188"/>
      <c r="F8" s="190" t="s">
        <v>2219</v>
      </c>
      <c r="G8" s="191"/>
      <c r="H8" s="191"/>
      <c r="I8" s="191"/>
      <c r="J8" s="191"/>
      <c r="K8" s="191"/>
      <c r="L8" s="191"/>
      <c r="M8" s="191"/>
      <c r="N8" s="191"/>
      <c r="O8" s="191"/>
      <c r="P8" s="191"/>
      <c r="Q8" s="188"/>
      <c r="R8" s="188"/>
      <c r="S8" s="192"/>
    </row>
    <row r="9" spans="1:67" s="112" customFormat="1" ht="14.4" customHeight="1" x14ac:dyDescent="0.35">
      <c r="B9" s="187"/>
      <c r="C9" s="188"/>
      <c r="D9" s="183" t="s">
        <v>19</v>
      </c>
      <c r="E9" s="188"/>
      <c r="F9" s="193" t="s">
        <v>2220</v>
      </c>
      <c r="G9" s="188"/>
      <c r="H9" s="188"/>
      <c r="I9" s="188"/>
      <c r="J9" s="188"/>
      <c r="K9" s="188"/>
      <c r="L9" s="188"/>
      <c r="M9" s="183" t="s">
        <v>20</v>
      </c>
      <c r="N9" s="188"/>
      <c r="O9" s="193" t="s">
        <v>5</v>
      </c>
      <c r="P9" s="188"/>
      <c r="Q9" s="188"/>
      <c r="R9" s="188"/>
      <c r="S9" s="192"/>
    </row>
    <row r="10" spans="1:67" s="112" customFormat="1" ht="14.4" customHeight="1" x14ac:dyDescent="0.35">
      <c r="B10" s="187"/>
      <c r="C10" s="188"/>
      <c r="D10" s="183" t="s">
        <v>21</v>
      </c>
      <c r="E10" s="188"/>
      <c r="F10" s="193" t="s">
        <v>22</v>
      </c>
      <c r="G10" s="188"/>
      <c r="H10" s="188"/>
      <c r="I10" s="188"/>
      <c r="J10" s="188"/>
      <c r="K10" s="188"/>
      <c r="L10" s="188"/>
      <c r="M10" s="183" t="s">
        <v>23</v>
      </c>
      <c r="N10" s="188"/>
      <c r="O10" s="194">
        <f>'Rekapitulace stavby'!AN8</f>
        <v>0</v>
      </c>
      <c r="P10" s="194"/>
      <c r="Q10" s="188"/>
      <c r="R10" s="188"/>
      <c r="S10" s="192"/>
    </row>
    <row r="11" spans="1:67" s="112" customFormat="1" ht="10.8" customHeight="1" x14ac:dyDescent="0.35">
      <c r="B11" s="187"/>
      <c r="C11" s="188"/>
      <c r="D11" s="188"/>
      <c r="E11" s="188"/>
      <c r="F11" s="188"/>
      <c r="G11" s="188"/>
      <c r="H11" s="188"/>
      <c r="I11" s="188"/>
      <c r="J11" s="188"/>
      <c r="K11" s="188"/>
      <c r="L11" s="188"/>
      <c r="M11" s="188"/>
      <c r="N11" s="188"/>
      <c r="O11" s="188"/>
      <c r="P11" s="188"/>
      <c r="Q11" s="188"/>
      <c r="R11" s="188"/>
      <c r="S11" s="192"/>
    </row>
    <row r="12" spans="1:67" s="112" customFormat="1" ht="14.4" customHeight="1" x14ac:dyDescent="0.35">
      <c r="B12" s="187"/>
      <c r="C12" s="188"/>
      <c r="D12" s="183" t="s">
        <v>24</v>
      </c>
      <c r="E12" s="188"/>
      <c r="F12" s="188"/>
      <c r="G12" s="188"/>
      <c r="H12" s="188"/>
      <c r="I12" s="188"/>
      <c r="J12" s="188"/>
      <c r="K12" s="188"/>
      <c r="L12" s="188"/>
      <c r="M12" s="183" t="s">
        <v>25</v>
      </c>
      <c r="N12" s="188"/>
      <c r="O12" s="195" t="s">
        <v>5</v>
      </c>
      <c r="P12" s="195"/>
      <c r="Q12" s="188"/>
      <c r="R12" s="188"/>
      <c r="S12" s="192"/>
    </row>
    <row r="13" spans="1:67" s="112" customFormat="1" ht="18" customHeight="1" x14ac:dyDescent="0.35">
      <c r="B13" s="187"/>
      <c r="C13" s="188"/>
      <c r="D13" s="188"/>
      <c r="E13" s="193" t="s">
        <v>26</v>
      </c>
      <c r="F13" s="188"/>
      <c r="G13" s="188"/>
      <c r="H13" s="188"/>
      <c r="I13" s="188"/>
      <c r="J13" s="188"/>
      <c r="K13" s="188"/>
      <c r="L13" s="188"/>
      <c r="M13" s="183" t="s">
        <v>27</v>
      </c>
      <c r="N13" s="188"/>
      <c r="O13" s="195" t="s">
        <v>5</v>
      </c>
      <c r="P13" s="195"/>
      <c r="Q13" s="188"/>
      <c r="R13" s="188"/>
      <c r="S13" s="192"/>
    </row>
    <row r="14" spans="1:67" s="112" customFormat="1" ht="6.9" customHeight="1" x14ac:dyDescent="0.35">
      <c r="B14" s="187"/>
      <c r="C14" s="188"/>
      <c r="D14" s="188"/>
      <c r="E14" s="188"/>
      <c r="F14" s="188"/>
      <c r="G14" s="188"/>
      <c r="H14" s="188"/>
      <c r="I14" s="188"/>
      <c r="J14" s="188"/>
      <c r="K14" s="188"/>
      <c r="L14" s="188"/>
      <c r="M14" s="188"/>
      <c r="N14" s="188"/>
      <c r="O14" s="188"/>
      <c r="P14" s="188"/>
      <c r="Q14" s="188"/>
      <c r="R14" s="188"/>
      <c r="S14" s="192"/>
    </row>
    <row r="15" spans="1:67" s="112" customFormat="1" ht="14.4" customHeight="1" x14ac:dyDescent="0.35">
      <c r="B15" s="187"/>
      <c r="C15" s="188"/>
      <c r="D15" s="183" t="s">
        <v>28</v>
      </c>
      <c r="E15" s="188"/>
      <c r="F15" s="188"/>
      <c r="G15" s="188"/>
      <c r="H15" s="188"/>
      <c r="I15" s="188"/>
      <c r="J15" s="188"/>
      <c r="K15" s="188"/>
      <c r="L15" s="188"/>
      <c r="M15" s="183" t="s">
        <v>25</v>
      </c>
      <c r="N15" s="188"/>
      <c r="O15" s="195">
        <f>+'Rekapitulace stavby'!$AN$13</f>
        <v>0</v>
      </c>
      <c r="P15" s="195"/>
      <c r="Q15" s="188"/>
      <c r="R15" s="188"/>
      <c r="S15" s="192"/>
    </row>
    <row r="16" spans="1:67" s="112" customFormat="1" ht="18" customHeight="1" x14ac:dyDescent="0.35">
      <c r="B16" s="187"/>
      <c r="C16" s="188"/>
      <c r="D16" s="188"/>
      <c r="E16" s="193">
        <f>+'Rekapitulace stavby'!$E$14</f>
        <v>0</v>
      </c>
      <c r="F16" s="188"/>
      <c r="G16" s="188"/>
      <c r="H16" s="188"/>
      <c r="I16" s="188"/>
      <c r="J16" s="188"/>
      <c r="K16" s="188"/>
      <c r="L16" s="188"/>
      <c r="M16" s="183" t="s">
        <v>27</v>
      </c>
      <c r="N16" s="188"/>
      <c r="O16" s="195">
        <f>+'Rekapitulace stavby'!$AN$14</f>
        <v>0</v>
      </c>
      <c r="P16" s="195"/>
      <c r="Q16" s="188"/>
      <c r="R16" s="188"/>
      <c r="S16" s="192"/>
    </row>
    <row r="17" spans="2:19" s="112" customFormat="1" ht="6.9" customHeight="1" x14ac:dyDescent="0.35">
      <c r="B17" s="187"/>
      <c r="C17" s="188"/>
      <c r="D17" s="188"/>
      <c r="E17" s="188"/>
      <c r="F17" s="188"/>
      <c r="G17" s="188"/>
      <c r="H17" s="188"/>
      <c r="I17" s="188"/>
      <c r="J17" s="188"/>
      <c r="K17" s="188"/>
      <c r="L17" s="188"/>
      <c r="M17" s="188"/>
      <c r="N17" s="188"/>
      <c r="O17" s="188"/>
      <c r="P17" s="188"/>
      <c r="Q17" s="188"/>
      <c r="R17" s="188"/>
      <c r="S17" s="192"/>
    </row>
    <row r="18" spans="2:19" s="112" customFormat="1" ht="14.4" customHeight="1" x14ac:dyDescent="0.35">
      <c r="B18" s="187"/>
      <c r="C18" s="188"/>
      <c r="D18" s="183" t="s">
        <v>29</v>
      </c>
      <c r="E18" s="188"/>
      <c r="F18" s="188"/>
      <c r="G18" s="188"/>
      <c r="H18" s="188"/>
      <c r="I18" s="188"/>
      <c r="J18" s="188"/>
      <c r="K18" s="188"/>
      <c r="L18" s="188"/>
      <c r="M18" s="183" t="s">
        <v>25</v>
      </c>
      <c r="N18" s="188"/>
      <c r="O18" s="195" t="s">
        <v>5</v>
      </c>
      <c r="P18" s="195"/>
      <c r="Q18" s="188"/>
      <c r="R18" s="188"/>
      <c r="S18" s="192"/>
    </row>
    <row r="19" spans="2:19" s="112" customFormat="1" ht="18" customHeight="1" x14ac:dyDescent="0.35">
      <c r="B19" s="187"/>
      <c r="C19" s="188"/>
      <c r="D19" s="188"/>
      <c r="E19" s="193" t="s">
        <v>30</v>
      </c>
      <c r="F19" s="188"/>
      <c r="G19" s="188"/>
      <c r="H19" s="188"/>
      <c r="I19" s="188"/>
      <c r="J19" s="188"/>
      <c r="K19" s="188"/>
      <c r="L19" s="188"/>
      <c r="M19" s="183" t="s">
        <v>27</v>
      </c>
      <c r="N19" s="188"/>
      <c r="O19" s="195" t="s">
        <v>5</v>
      </c>
      <c r="P19" s="195"/>
      <c r="Q19" s="188"/>
      <c r="R19" s="188"/>
      <c r="S19" s="192"/>
    </row>
    <row r="20" spans="2:19" s="112" customFormat="1" ht="6.9" customHeight="1" x14ac:dyDescent="0.35">
      <c r="B20" s="187"/>
      <c r="C20" s="188"/>
      <c r="D20" s="188"/>
      <c r="E20" s="188"/>
      <c r="F20" s="188"/>
      <c r="G20" s="188"/>
      <c r="H20" s="188"/>
      <c r="I20" s="188"/>
      <c r="J20" s="188"/>
      <c r="K20" s="188"/>
      <c r="L20" s="188"/>
      <c r="M20" s="188"/>
      <c r="N20" s="188"/>
      <c r="O20" s="188"/>
      <c r="P20" s="188"/>
      <c r="Q20" s="188"/>
      <c r="R20" s="188"/>
      <c r="S20" s="192"/>
    </row>
    <row r="21" spans="2:19" s="112" customFormat="1" ht="14.4" customHeight="1" x14ac:dyDescent="0.35">
      <c r="B21" s="187"/>
      <c r="C21" s="188"/>
      <c r="D21" s="183" t="s">
        <v>32</v>
      </c>
      <c r="E21" s="188"/>
      <c r="F21" s="188"/>
      <c r="G21" s="188"/>
      <c r="H21" s="188"/>
      <c r="I21" s="188"/>
      <c r="J21" s="188"/>
      <c r="K21" s="188"/>
      <c r="L21" s="188"/>
      <c r="M21" s="183" t="s">
        <v>25</v>
      </c>
      <c r="N21" s="188"/>
      <c r="O21" s="195" t="str">
        <f>IF('Rekapitulace stavby'!AN19="","",'Rekapitulace stavby'!AN19)</f>
        <v/>
      </c>
      <c r="P21" s="195"/>
      <c r="Q21" s="188"/>
      <c r="R21" s="188"/>
      <c r="S21" s="192"/>
    </row>
    <row r="22" spans="2:19" s="112" customFormat="1" ht="18" customHeight="1" x14ac:dyDescent="0.35">
      <c r="B22" s="187"/>
      <c r="C22" s="188"/>
      <c r="D22" s="188"/>
      <c r="E22" s="193" t="str">
        <f>IF('Rekapitulace stavby'!E20="","",'Rekapitulace stavby'!E20)</f>
        <v xml:space="preserve"> </v>
      </c>
      <c r="F22" s="188"/>
      <c r="G22" s="188"/>
      <c r="H22" s="188"/>
      <c r="I22" s="188"/>
      <c r="J22" s="188"/>
      <c r="K22" s="188"/>
      <c r="L22" s="188"/>
      <c r="M22" s="183" t="s">
        <v>27</v>
      </c>
      <c r="N22" s="188"/>
      <c r="O22" s="195" t="str">
        <f>IF('Rekapitulace stavby'!AN20="","",'Rekapitulace stavby'!AN20)</f>
        <v/>
      </c>
      <c r="P22" s="195"/>
      <c r="Q22" s="188"/>
      <c r="R22" s="188"/>
      <c r="S22" s="192"/>
    </row>
    <row r="23" spans="2:19" s="112" customFormat="1" ht="6.9" customHeight="1" x14ac:dyDescent="0.35">
      <c r="B23" s="187"/>
      <c r="C23" s="188"/>
      <c r="D23" s="188"/>
      <c r="E23" s="188"/>
      <c r="F23" s="188"/>
      <c r="G23" s="188"/>
      <c r="H23" s="188"/>
      <c r="I23" s="188"/>
      <c r="J23" s="188"/>
      <c r="K23" s="188"/>
      <c r="L23" s="188"/>
      <c r="M23" s="188"/>
      <c r="N23" s="188"/>
      <c r="O23" s="188"/>
      <c r="P23" s="188"/>
      <c r="Q23" s="188"/>
      <c r="R23" s="188"/>
      <c r="S23" s="192"/>
    </row>
    <row r="24" spans="2:19" s="112" customFormat="1" ht="14.4" customHeight="1" x14ac:dyDescent="0.35">
      <c r="B24" s="187"/>
      <c r="C24" s="188"/>
      <c r="D24" s="183" t="s">
        <v>34</v>
      </c>
      <c r="E24" s="188"/>
      <c r="F24" s="188"/>
      <c r="G24" s="188"/>
      <c r="H24" s="188"/>
      <c r="I24" s="188"/>
      <c r="J24" s="188"/>
      <c r="K24" s="188"/>
      <c r="L24" s="188"/>
      <c r="M24" s="188"/>
      <c r="N24" s="188"/>
      <c r="O24" s="188"/>
      <c r="P24" s="188"/>
      <c r="Q24" s="188"/>
      <c r="R24" s="188"/>
      <c r="S24" s="192"/>
    </row>
    <row r="25" spans="2:19" s="112" customFormat="1" ht="22.6" customHeight="1" x14ac:dyDescent="0.35">
      <c r="B25" s="187"/>
      <c r="C25" s="188"/>
      <c r="D25" s="188"/>
      <c r="E25" s="196" t="s">
        <v>5</v>
      </c>
      <c r="F25" s="196"/>
      <c r="G25" s="196"/>
      <c r="H25" s="196"/>
      <c r="I25" s="196"/>
      <c r="J25" s="196"/>
      <c r="K25" s="196"/>
      <c r="L25" s="196"/>
      <c r="M25" s="188"/>
      <c r="N25" s="188"/>
      <c r="O25" s="188"/>
      <c r="P25" s="188"/>
      <c r="Q25" s="188"/>
      <c r="R25" s="188"/>
      <c r="S25" s="192"/>
    </row>
    <row r="26" spans="2:19" s="112" customFormat="1" ht="6.9" customHeight="1" x14ac:dyDescent="0.35">
      <c r="B26" s="187"/>
      <c r="C26" s="188"/>
      <c r="D26" s="188"/>
      <c r="E26" s="188"/>
      <c r="F26" s="188"/>
      <c r="G26" s="188"/>
      <c r="H26" s="188"/>
      <c r="I26" s="188"/>
      <c r="J26" s="188"/>
      <c r="K26" s="188"/>
      <c r="L26" s="188"/>
      <c r="M26" s="188"/>
      <c r="N26" s="188"/>
      <c r="O26" s="188"/>
      <c r="P26" s="188"/>
      <c r="Q26" s="188"/>
      <c r="R26" s="188"/>
      <c r="S26" s="192"/>
    </row>
    <row r="27" spans="2:19" s="112" customFormat="1" ht="6.9" customHeight="1" x14ac:dyDescent="0.35">
      <c r="B27" s="187"/>
      <c r="C27" s="188"/>
      <c r="D27" s="197"/>
      <c r="E27" s="197"/>
      <c r="F27" s="197"/>
      <c r="G27" s="197"/>
      <c r="H27" s="197"/>
      <c r="I27" s="197"/>
      <c r="J27" s="197"/>
      <c r="K27" s="197"/>
      <c r="L27" s="197"/>
      <c r="M27" s="197"/>
      <c r="N27" s="197"/>
      <c r="O27" s="197"/>
      <c r="P27" s="197"/>
      <c r="Q27" s="188"/>
      <c r="R27" s="188"/>
      <c r="S27" s="192"/>
    </row>
    <row r="28" spans="2:19" s="112" customFormat="1" ht="14.4" customHeight="1" x14ac:dyDescent="0.35">
      <c r="B28" s="187"/>
      <c r="C28" s="188"/>
      <c r="D28" s="198" t="s">
        <v>127</v>
      </c>
      <c r="E28" s="188"/>
      <c r="F28" s="188"/>
      <c r="G28" s="188"/>
      <c r="H28" s="188"/>
      <c r="I28" s="188"/>
      <c r="J28" s="188"/>
      <c r="K28" s="188"/>
      <c r="L28" s="188"/>
      <c r="M28" s="199">
        <f>N89</f>
        <v>0</v>
      </c>
      <c r="N28" s="199"/>
      <c r="O28" s="199"/>
      <c r="P28" s="199"/>
      <c r="Q28" s="188"/>
      <c r="R28" s="188"/>
      <c r="S28" s="192"/>
    </row>
    <row r="29" spans="2:19" s="112" customFormat="1" ht="14.4" customHeight="1" x14ac:dyDescent="0.35">
      <c r="B29" s="187"/>
      <c r="C29" s="188"/>
      <c r="D29" s="200" t="s">
        <v>128</v>
      </c>
      <c r="E29" s="188"/>
      <c r="F29" s="188"/>
      <c r="G29" s="188"/>
      <c r="H29" s="188"/>
      <c r="I29" s="188"/>
      <c r="J29" s="188"/>
      <c r="K29" s="188"/>
      <c r="L29" s="188"/>
      <c r="M29" s="199">
        <f>N93</f>
        <v>0</v>
      </c>
      <c r="N29" s="199"/>
      <c r="O29" s="199"/>
      <c r="P29" s="199"/>
      <c r="Q29" s="188"/>
      <c r="R29" s="188"/>
      <c r="S29" s="192"/>
    </row>
    <row r="30" spans="2:19" s="112" customFormat="1" ht="6.9" customHeight="1" x14ac:dyDescent="0.35">
      <c r="B30" s="187"/>
      <c r="C30" s="188"/>
      <c r="D30" s="188"/>
      <c r="E30" s="188"/>
      <c r="F30" s="188"/>
      <c r="G30" s="188"/>
      <c r="H30" s="188"/>
      <c r="I30" s="188"/>
      <c r="J30" s="188"/>
      <c r="K30" s="188"/>
      <c r="L30" s="188"/>
      <c r="M30" s="188"/>
      <c r="N30" s="188"/>
      <c r="O30" s="188"/>
      <c r="P30" s="188"/>
      <c r="Q30" s="188"/>
      <c r="R30" s="188"/>
      <c r="S30" s="192"/>
    </row>
    <row r="31" spans="2:19" s="112" customFormat="1" ht="25.4" customHeight="1" x14ac:dyDescent="0.35">
      <c r="B31" s="187"/>
      <c r="C31" s="188"/>
      <c r="D31" s="201" t="s">
        <v>37</v>
      </c>
      <c r="E31" s="188"/>
      <c r="F31" s="188"/>
      <c r="G31" s="188"/>
      <c r="H31" s="188"/>
      <c r="I31" s="188"/>
      <c r="J31" s="188"/>
      <c r="K31" s="188"/>
      <c r="L31" s="188"/>
      <c r="M31" s="202">
        <f>ROUND(M28+M29,2)</f>
        <v>0</v>
      </c>
      <c r="N31" s="191"/>
      <c r="O31" s="191"/>
      <c r="P31" s="191"/>
      <c r="Q31" s="188"/>
      <c r="R31" s="188"/>
      <c r="S31" s="192"/>
    </row>
    <row r="32" spans="2:19" s="112" customFormat="1" ht="6.9" customHeight="1" x14ac:dyDescent="0.35">
      <c r="B32" s="187"/>
      <c r="C32" s="188"/>
      <c r="D32" s="197"/>
      <c r="E32" s="197"/>
      <c r="F32" s="197"/>
      <c r="G32" s="197"/>
      <c r="H32" s="197"/>
      <c r="I32" s="197"/>
      <c r="J32" s="197"/>
      <c r="K32" s="197"/>
      <c r="L32" s="197"/>
      <c r="M32" s="197"/>
      <c r="N32" s="197"/>
      <c r="O32" s="197"/>
      <c r="P32" s="197"/>
      <c r="Q32" s="188"/>
      <c r="R32" s="188"/>
      <c r="S32" s="192"/>
    </row>
    <row r="33" spans="2:19" s="112" customFormat="1" ht="14.4" customHeight="1" x14ac:dyDescent="0.35">
      <c r="B33" s="187"/>
      <c r="C33" s="188"/>
      <c r="D33" s="203" t="s">
        <v>38</v>
      </c>
      <c r="E33" s="203" t="s">
        <v>39</v>
      </c>
      <c r="F33" s="204">
        <v>0.21</v>
      </c>
      <c r="G33" s="205" t="s">
        <v>40</v>
      </c>
      <c r="H33" s="206">
        <f>ROUND((SUM(BF93:BF94)+SUM(BF113:BF116)), 2)</f>
        <v>0</v>
      </c>
      <c r="I33" s="191"/>
      <c r="J33" s="191"/>
      <c r="K33" s="188"/>
      <c r="L33" s="188"/>
      <c r="M33" s="206">
        <f>ROUND(ROUND((SUM(BF93:BF94)+SUM(BF113:BF116)), 2)*F33, 2)</f>
        <v>0</v>
      </c>
      <c r="N33" s="191"/>
      <c r="O33" s="191"/>
      <c r="P33" s="191"/>
      <c r="Q33" s="188"/>
      <c r="R33" s="188"/>
      <c r="S33" s="192"/>
    </row>
    <row r="34" spans="2:19" s="112" customFormat="1" ht="14.4" customHeight="1" x14ac:dyDescent="0.35">
      <c r="B34" s="187"/>
      <c r="C34" s="188"/>
      <c r="D34" s="188"/>
      <c r="E34" s="203" t="s">
        <v>41</v>
      </c>
      <c r="F34" s="204">
        <v>0.15</v>
      </c>
      <c r="G34" s="205" t="s">
        <v>40</v>
      </c>
      <c r="H34" s="206">
        <f>ROUND((SUM(BG93:BG94)+SUM(BG113:BG116)), 2)</f>
        <v>0</v>
      </c>
      <c r="I34" s="191"/>
      <c r="J34" s="191"/>
      <c r="K34" s="188"/>
      <c r="L34" s="188"/>
      <c r="M34" s="206">
        <f>ROUND(ROUND((SUM(BG93:BG94)+SUM(BG113:BG116)), 2)*F34, 2)</f>
        <v>0</v>
      </c>
      <c r="N34" s="191"/>
      <c r="O34" s="191"/>
      <c r="P34" s="191"/>
      <c r="Q34" s="188"/>
      <c r="R34" s="188"/>
      <c r="S34" s="192"/>
    </row>
    <row r="35" spans="2:19" s="112" customFormat="1" ht="14.4" hidden="1" customHeight="1" x14ac:dyDescent="0.35">
      <c r="B35" s="187"/>
      <c r="C35" s="188"/>
      <c r="D35" s="188"/>
      <c r="E35" s="203" t="s">
        <v>42</v>
      </c>
      <c r="F35" s="204">
        <v>0.21</v>
      </c>
      <c r="G35" s="205" t="s">
        <v>40</v>
      </c>
      <c r="H35" s="206">
        <f>ROUND((SUM(BH93:BH94)+SUM(BH113:BH116)), 2)</f>
        <v>0</v>
      </c>
      <c r="I35" s="191"/>
      <c r="J35" s="191"/>
      <c r="K35" s="188"/>
      <c r="L35" s="188"/>
      <c r="M35" s="206">
        <v>0</v>
      </c>
      <c r="N35" s="191"/>
      <c r="O35" s="191"/>
      <c r="P35" s="191"/>
      <c r="Q35" s="188"/>
      <c r="R35" s="188"/>
      <c r="S35" s="192"/>
    </row>
    <row r="36" spans="2:19" s="112" customFormat="1" ht="14.4" hidden="1" customHeight="1" x14ac:dyDescent="0.35">
      <c r="B36" s="187"/>
      <c r="C36" s="188"/>
      <c r="D36" s="188"/>
      <c r="E36" s="203" t="s">
        <v>43</v>
      </c>
      <c r="F36" s="204">
        <v>0.15</v>
      </c>
      <c r="G36" s="205" t="s">
        <v>40</v>
      </c>
      <c r="H36" s="206">
        <f>ROUND((SUM(BI93:BI94)+SUM(BI113:BI116)), 2)</f>
        <v>0</v>
      </c>
      <c r="I36" s="191"/>
      <c r="J36" s="191"/>
      <c r="K36" s="188"/>
      <c r="L36" s="188"/>
      <c r="M36" s="206">
        <v>0</v>
      </c>
      <c r="N36" s="191"/>
      <c r="O36" s="191"/>
      <c r="P36" s="191"/>
      <c r="Q36" s="188"/>
      <c r="R36" s="188"/>
      <c r="S36" s="192"/>
    </row>
    <row r="37" spans="2:19" s="112" customFormat="1" ht="14.4" hidden="1" customHeight="1" x14ac:dyDescent="0.35">
      <c r="B37" s="187"/>
      <c r="C37" s="188"/>
      <c r="D37" s="188"/>
      <c r="E37" s="203" t="s">
        <v>44</v>
      </c>
      <c r="F37" s="204">
        <v>0</v>
      </c>
      <c r="G37" s="205" t="s">
        <v>40</v>
      </c>
      <c r="H37" s="206">
        <f>ROUND((SUM(BJ93:BJ94)+SUM(BJ113:BJ116)), 2)</f>
        <v>0</v>
      </c>
      <c r="I37" s="191"/>
      <c r="J37" s="191"/>
      <c r="K37" s="188"/>
      <c r="L37" s="188"/>
      <c r="M37" s="206">
        <v>0</v>
      </c>
      <c r="N37" s="191"/>
      <c r="O37" s="191"/>
      <c r="P37" s="191"/>
      <c r="Q37" s="188"/>
      <c r="R37" s="188"/>
      <c r="S37" s="192"/>
    </row>
    <row r="38" spans="2:19" s="112" customFormat="1" ht="6.9" customHeight="1" x14ac:dyDescent="0.35">
      <c r="B38" s="187"/>
      <c r="C38" s="188"/>
      <c r="D38" s="188"/>
      <c r="E38" s="188"/>
      <c r="F38" s="188"/>
      <c r="G38" s="188"/>
      <c r="H38" s="188"/>
      <c r="I38" s="188"/>
      <c r="J38" s="188"/>
      <c r="K38" s="188"/>
      <c r="L38" s="188"/>
      <c r="M38" s="188"/>
      <c r="N38" s="188"/>
      <c r="O38" s="188"/>
      <c r="P38" s="188"/>
      <c r="Q38" s="188"/>
      <c r="R38" s="188"/>
      <c r="S38" s="192"/>
    </row>
    <row r="39" spans="2:19" s="112" customFormat="1" ht="25.4" customHeight="1" x14ac:dyDescent="0.35">
      <c r="B39" s="187"/>
      <c r="C39" s="207"/>
      <c r="D39" s="208" t="s">
        <v>45</v>
      </c>
      <c r="E39" s="209"/>
      <c r="F39" s="209"/>
      <c r="G39" s="210" t="s">
        <v>46</v>
      </c>
      <c r="H39" s="211" t="s">
        <v>47</v>
      </c>
      <c r="I39" s="209"/>
      <c r="J39" s="209"/>
      <c r="K39" s="209"/>
      <c r="L39" s="212">
        <f>SUM(M31:M37)</f>
        <v>0</v>
      </c>
      <c r="M39" s="212"/>
      <c r="N39" s="212"/>
      <c r="O39" s="212"/>
      <c r="P39" s="213"/>
      <c r="Q39" s="207"/>
      <c r="R39" s="207"/>
      <c r="S39" s="192"/>
    </row>
    <row r="40" spans="2:19" s="112" customFormat="1" ht="14.4" customHeight="1" x14ac:dyDescent="0.35">
      <c r="B40" s="187"/>
      <c r="C40" s="188"/>
      <c r="D40" s="188"/>
      <c r="E40" s="188"/>
      <c r="F40" s="188"/>
      <c r="G40" s="188"/>
      <c r="H40" s="188"/>
      <c r="I40" s="188"/>
      <c r="J40" s="188"/>
      <c r="K40" s="188"/>
      <c r="L40" s="188"/>
      <c r="M40" s="188"/>
      <c r="N40" s="188"/>
      <c r="O40" s="188"/>
      <c r="P40" s="188"/>
      <c r="Q40" s="188"/>
      <c r="R40" s="188"/>
      <c r="S40" s="192"/>
    </row>
    <row r="41" spans="2:19" s="112" customFormat="1" ht="14.4" customHeight="1" x14ac:dyDescent="0.35">
      <c r="B41" s="187"/>
      <c r="C41" s="188"/>
      <c r="D41" s="188"/>
      <c r="E41" s="188"/>
      <c r="F41" s="188"/>
      <c r="G41" s="188"/>
      <c r="H41" s="188"/>
      <c r="I41" s="188"/>
      <c r="J41" s="188"/>
      <c r="K41" s="188"/>
      <c r="L41" s="188"/>
      <c r="M41" s="188"/>
      <c r="N41" s="188"/>
      <c r="O41" s="188"/>
      <c r="P41" s="188"/>
      <c r="Q41" s="188"/>
      <c r="R41" s="188"/>
      <c r="S41" s="192"/>
    </row>
    <row r="42" spans="2:19" x14ac:dyDescent="0.35">
      <c r="B42" s="176"/>
      <c r="C42" s="182"/>
      <c r="D42" s="182"/>
      <c r="E42" s="182"/>
      <c r="F42" s="182"/>
      <c r="G42" s="182"/>
      <c r="H42" s="182"/>
      <c r="I42" s="182"/>
      <c r="J42" s="182"/>
      <c r="K42" s="182"/>
      <c r="L42" s="182"/>
      <c r="M42" s="182"/>
      <c r="N42" s="182"/>
      <c r="O42" s="182"/>
      <c r="P42" s="182"/>
      <c r="Q42" s="182"/>
      <c r="R42" s="182"/>
      <c r="S42" s="180"/>
    </row>
    <row r="43" spans="2:19" x14ac:dyDescent="0.35">
      <c r="B43" s="176"/>
      <c r="C43" s="182"/>
      <c r="D43" s="182"/>
      <c r="E43" s="182"/>
      <c r="F43" s="182"/>
      <c r="G43" s="182"/>
      <c r="H43" s="182"/>
      <c r="I43" s="182"/>
      <c r="J43" s="182"/>
      <c r="K43" s="182"/>
      <c r="L43" s="182"/>
      <c r="M43" s="182"/>
      <c r="N43" s="182"/>
      <c r="O43" s="182"/>
      <c r="P43" s="182"/>
      <c r="Q43" s="182"/>
      <c r="R43" s="182"/>
      <c r="S43" s="180"/>
    </row>
    <row r="44" spans="2:19" x14ac:dyDescent="0.35">
      <c r="B44" s="176"/>
      <c r="C44" s="182"/>
      <c r="D44" s="182"/>
      <c r="E44" s="182"/>
      <c r="F44" s="182"/>
      <c r="G44" s="182"/>
      <c r="H44" s="182"/>
      <c r="I44" s="182"/>
      <c r="J44" s="182"/>
      <c r="K44" s="182"/>
      <c r="L44" s="182"/>
      <c r="M44" s="182"/>
      <c r="N44" s="182"/>
      <c r="O44" s="182"/>
      <c r="P44" s="182"/>
      <c r="Q44" s="182"/>
      <c r="R44" s="182"/>
      <c r="S44" s="180"/>
    </row>
    <row r="45" spans="2:19" x14ac:dyDescent="0.35">
      <c r="B45" s="176"/>
      <c r="C45" s="182"/>
      <c r="D45" s="182"/>
      <c r="E45" s="182"/>
      <c r="F45" s="182"/>
      <c r="G45" s="182"/>
      <c r="H45" s="182"/>
      <c r="I45" s="182"/>
      <c r="J45" s="182"/>
      <c r="K45" s="182"/>
      <c r="L45" s="182"/>
      <c r="M45" s="182"/>
      <c r="N45" s="182"/>
      <c r="O45" s="182"/>
      <c r="P45" s="182"/>
      <c r="Q45" s="182"/>
      <c r="R45" s="182"/>
      <c r="S45" s="180"/>
    </row>
    <row r="46" spans="2:19" x14ac:dyDescent="0.35">
      <c r="B46" s="176"/>
      <c r="C46" s="182"/>
      <c r="D46" s="182"/>
      <c r="E46" s="182"/>
      <c r="F46" s="182"/>
      <c r="G46" s="182"/>
      <c r="H46" s="182"/>
      <c r="I46" s="182"/>
      <c r="J46" s="182"/>
      <c r="K46" s="182"/>
      <c r="L46" s="182"/>
      <c r="M46" s="182"/>
      <c r="N46" s="182"/>
      <c r="O46" s="182"/>
      <c r="P46" s="182"/>
      <c r="Q46" s="182"/>
      <c r="R46" s="182"/>
      <c r="S46" s="180"/>
    </row>
    <row r="47" spans="2:19" x14ac:dyDescent="0.35">
      <c r="B47" s="176"/>
      <c r="C47" s="182"/>
      <c r="D47" s="182"/>
      <c r="E47" s="182"/>
      <c r="F47" s="182"/>
      <c r="G47" s="182"/>
      <c r="H47" s="182"/>
      <c r="I47" s="182"/>
      <c r="J47" s="182"/>
      <c r="K47" s="182"/>
      <c r="L47" s="182"/>
      <c r="M47" s="182"/>
      <c r="N47" s="182"/>
      <c r="O47" s="182"/>
      <c r="P47" s="182"/>
      <c r="Q47" s="182"/>
      <c r="R47" s="182"/>
      <c r="S47" s="180"/>
    </row>
    <row r="48" spans="2:19" x14ac:dyDescent="0.35">
      <c r="B48" s="176"/>
      <c r="C48" s="182"/>
      <c r="D48" s="182"/>
      <c r="E48" s="182"/>
      <c r="F48" s="182"/>
      <c r="G48" s="182"/>
      <c r="H48" s="182"/>
      <c r="I48" s="182"/>
      <c r="J48" s="182"/>
      <c r="K48" s="182"/>
      <c r="L48" s="182"/>
      <c r="M48" s="182"/>
      <c r="N48" s="182"/>
      <c r="O48" s="182"/>
      <c r="P48" s="182"/>
      <c r="Q48" s="182"/>
      <c r="R48" s="182"/>
      <c r="S48" s="180"/>
    </row>
    <row r="49" spans="2:19" x14ac:dyDescent="0.35">
      <c r="B49" s="176"/>
      <c r="C49" s="182"/>
      <c r="D49" s="182"/>
      <c r="E49" s="182"/>
      <c r="F49" s="182"/>
      <c r="G49" s="182"/>
      <c r="H49" s="182"/>
      <c r="I49" s="182"/>
      <c r="J49" s="182"/>
      <c r="K49" s="182"/>
      <c r="L49" s="182"/>
      <c r="M49" s="182"/>
      <c r="N49" s="182"/>
      <c r="O49" s="182"/>
      <c r="P49" s="182"/>
      <c r="Q49" s="182"/>
      <c r="R49" s="182"/>
      <c r="S49" s="180"/>
    </row>
    <row r="50" spans="2:19" s="112" customFormat="1" ht="14.4" x14ac:dyDescent="0.35">
      <c r="B50" s="187"/>
      <c r="C50" s="188"/>
      <c r="D50" s="214" t="s">
        <v>48</v>
      </c>
      <c r="E50" s="197"/>
      <c r="F50" s="197"/>
      <c r="G50" s="197"/>
      <c r="H50" s="215"/>
      <c r="I50" s="188"/>
      <c r="J50" s="214" t="s">
        <v>49</v>
      </c>
      <c r="K50" s="197"/>
      <c r="L50" s="197"/>
      <c r="M50" s="197"/>
      <c r="N50" s="197"/>
      <c r="O50" s="197"/>
      <c r="P50" s="215"/>
      <c r="Q50" s="188"/>
      <c r="R50" s="188"/>
      <c r="S50" s="192"/>
    </row>
    <row r="51" spans="2:19" x14ac:dyDescent="0.35">
      <c r="B51" s="176"/>
      <c r="C51" s="182"/>
      <c r="D51" s="216"/>
      <c r="E51" s="182"/>
      <c r="F51" s="182"/>
      <c r="G51" s="182"/>
      <c r="H51" s="217"/>
      <c r="I51" s="182"/>
      <c r="J51" s="216"/>
      <c r="K51" s="182"/>
      <c r="L51" s="182"/>
      <c r="M51" s="182"/>
      <c r="N51" s="182"/>
      <c r="O51" s="182"/>
      <c r="P51" s="217"/>
      <c r="Q51" s="182"/>
      <c r="R51" s="182"/>
      <c r="S51" s="180"/>
    </row>
    <row r="52" spans="2:19" x14ac:dyDescent="0.35">
      <c r="B52" s="176"/>
      <c r="C52" s="182"/>
      <c r="D52" s="216"/>
      <c r="E52" s="182"/>
      <c r="F52" s="182"/>
      <c r="G52" s="182"/>
      <c r="H52" s="217"/>
      <c r="I52" s="182"/>
      <c r="J52" s="216"/>
      <c r="K52" s="182"/>
      <c r="L52" s="182"/>
      <c r="M52" s="182"/>
      <c r="N52" s="182"/>
      <c r="O52" s="182"/>
      <c r="P52" s="217"/>
      <c r="Q52" s="182"/>
      <c r="R52" s="182"/>
      <c r="S52" s="180"/>
    </row>
    <row r="53" spans="2:19" x14ac:dyDescent="0.35">
      <c r="B53" s="176"/>
      <c r="C53" s="182"/>
      <c r="D53" s="216"/>
      <c r="E53" s="182"/>
      <c r="F53" s="182"/>
      <c r="G53" s="182"/>
      <c r="H53" s="217"/>
      <c r="I53" s="182"/>
      <c r="J53" s="216"/>
      <c r="K53" s="182"/>
      <c r="L53" s="182"/>
      <c r="M53" s="182"/>
      <c r="N53" s="182"/>
      <c r="O53" s="182"/>
      <c r="P53" s="217"/>
      <c r="Q53" s="182"/>
      <c r="R53" s="182"/>
      <c r="S53" s="180"/>
    </row>
    <row r="54" spans="2:19" x14ac:dyDescent="0.35">
      <c r="B54" s="176"/>
      <c r="C54" s="182"/>
      <c r="D54" s="216"/>
      <c r="E54" s="182"/>
      <c r="F54" s="182"/>
      <c r="G54" s="182"/>
      <c r="H54" s="217"/>
      <c r="I54" s="182"/>
      <c r="J54" s="216"/>
      <c r="K54" s="182"/>
      <c r="L54" s="182"/>
      <c r="M54" s="182"/>
      <c r="N54" s="182"/>
      <c r="O54" s="182"/>
      <c r="P54" s="217"/>
      <c r="Q54" s="182"/>
      <c r="R54" s="182"/>
      <c r="S54" s="180"/>
    </row>
    <row r="55" spans="2:19" x14ac:dyDescent="0.35">
      <c r="B55" s="176"/>
      <c r="C55" s="182"/>
      <c r="D55" s="216"/>
      <c r="E55" s="182"/>
      <c r="F55" s="182"/>
      <c r="G55" s="182"/>
      <c r="H55" s="217"/>
      <c r="I55" s="182"/>
      <c r="J55" s="216"/>
      <c r="K55" s="182"/>
      <c r="L55" s="182"/>
      <c r="M55" s="182"/>
      <c r="N55" s="182"/>
      <c r="O55" s="182"/>
      <c r="P55" s="217"/>
      <c r="Q55" s="182"/>
      <c r="R55" s="182"/>
      <c r="S55" s="180"/>
    </row>
    <row r="56" spans="2:19" x14ac:dyDescent="0.35">
      <c r="B56" s="176"/>
      <c r="C56" s="182"/>
      <c r="D56" s="216"/>
      <c r="E56" s="182"/>
      <c r="F56" s="182"/>
      <c r="G56" s="182"/>
      <c r="H56" s="217"/>
      <c r="I56" s="182"/>
      <c r="J56" s="216"/>
      <c r="K56" s="182"/>
      <c r="L56" s="182"/>
      <c r="M56" s="182"/>
      <c r="N56" s="182"/>
      <c r="O56" s="182"/>
      <c r="P56" s="217"/>
      <c r="Q56" s="182"/>
      <c r="R56" s="182"/>
      <c r="S56" s="180"/>
    </row>
    <row r="57" spans="2:19" x14ac:dyDescent="0.35">
      <c r="B57" s="176"/>
      <c r="C57" s="182"/>
      <c r="D57" s="216"/>
      <c r="E57" s="182"/>
      <c r="F57" s="182"/>
      <c r="G57" s="182"/>
      <c r="H57" s="217"/>
      <c r="I57" s="182"/>
      <c r="J57" s="216"/>
      <c r="K57" s="182"/>
      <c r="L57" s="182"/>
      <c r="M57" s="182"/>
      <c r="N57" s="182"/>
      <c r="O57" s="182"/>
      <c r="P57" s="217"/>
      <c r="Q57" s="182"/>
      <c r="R57" s="182"/>
      <c r="S57" s="180"/>
    </row>
    <row r="58" spans="2:19" x14ac:dyDescent="0.35">
      <c r="B58" s="176"/>
      <c r="C58" s="182"/>
      <c r="D58" s="216"/>
      <c r="E58" s="182"/>
      <c r="F58" s="182"/>
      <c r="G58" s="182"/>
      <c r="H58" s="217"/>
      <c r="I58" s="182"/>
      <c r="J58" s="216"/>
      <c r="K58" s="182"/>
      <c r="L58" s="182"/>
      <c r="M58" s="182"/>
      <c r="N58" s="182"/>
      <c r="O58" s="182"/>
      <c r="P58" s="217"/>
      <c r="Q58" s="182"/>
      <c r="R58" s="182"/>
      <c r="S58" s="180"/>
    </row>
    <row r="59" spans="2:19" s="112" customFormat="1" ht="14.4" x14ac:dyDescent="0.35">
      <c r="B59" s="187"/>
      <c r="C59" s="188"/>
      <c r="D59" s="218" t="s">
        <v>50</v>
      </c>
      <c r="E59" s="219"/>
      <c r="F59" s="219"/>
      <c r="G59" s="220" t="s">
        <v>51</v>
      </c>
      <c r="H59" s="221"/>
      <c r="I59" s="188"/>
      <c r="J59" s="218" t="s">
        <v>50</v>
      </c>
      <c r="K59" s="219"/>
      <c r="L59" s="219"/>
      <c r="M59" s="219"/>
      <c r="N59" s="220" t="s">
        <v>51</v>
      </c>
      <c r="O59" s="219"/>
      <c r="P59" s="221"/>
      <c r="Q59" s="188"/>
      <c r="R59" s="188"/>
      <c r="S59" s="192"/>
    </row>
    <row r="60" spans="2:19" x14ac:dyDescent="0.35">
      <c r="B60" s="176"/>
      <c r="C60" s="182"/>
      <c r="D60" s="182"/>
      <c r="E60" s="182"/>
      <c r="F60" s="182"/>
      <c r="G60" s="182"/>
      <c r="H60" s="182"/>
      <c r="I60" s="182"/>
      <c r="J60" s="182"/>
      <c r="K60" s="182"/>
      <c r="L60" s="182"/>
      <c r="M60" s="182"/>
      <c r="N60" s="182"/>
      <c r="O60" s="182"/>
      <c r="P60" s="182"/>
      <c r="Q60" s="182"/>
      <c r="R60" s="182"/>
      <c r="S60" s="180"/>
    </row>
    <row r="61" spans="2:19" s="112" customFormat="1" ht="14.4" x14ac:dyDescent="0.35">
      <c r="B61" s="187"/>
      <c r="C61" s="188"/>
      <c r="D61" s="214" t="s">
        <v>52</v>
      </c>
      <c r="E61" s="197"/>
      <c r="F61" s="197"/>
      <c r="G61" s="197"/>
      <c r="H61" s="215"/>
      <c r="I61" s="188"/>
      <c r="J61" s="214" t="s">
        <v>53</v>
      </c>
      <c r="K61" s="197"/>
      <c r="L61" s="197"/>
      <c r="M61" s="197"/>
      <c r="N61" s="197"/>
      <c r="O61" s="197"/>
      <c r="P61" s="215"/>
      <c r="Q61" s="188"/>
      <c r="R61" s="188"/>
      <c r="S61" s="192"/>
    </row>
    <row r="62" spans="2:19" x14ac:dyDescent="0.35">
      <c r="B62" s="176"/>
      <c r="C62" s="182"/>
      <c r="D62" s="216"/>
      <c r="E62" s="182"/>
      <c r="F62" s="182"/>
      <c r="G62" s="182"/>
      <c r="H62" s="217"/>
      <c r="I62" s="182"/>
      <c r="J62" s="216"/>
      <c r="K62" s="182"/>
      <c r="L62" s="182"/>
      <c r="M62" s="182"/>
      <c r="N62" s="182"/>
      <c r="O62" s="182"/>
      <c r="P62" s="217"/>
      <c r="Q62" s="182"/>
      <c r="R62" s="182"/>
      <c r="S62" s="180"/>
    </row>
    <row r="63" spans="2:19" x14ac:dyDescent="0.35">
      <c r="B63" s="176"/>
      <c r="C63" s="182"/>
      <c r="D63" s="216"/>
      <c r="E63" s="182"/>
      <c r="F63" s="182"/>
      <c r="G63" s="182"/>
      <c r="H63" s="217"/>
      <c r="I63" s="182"/>
      <c r="J63" s="216"/>
      <c r="K63" s="182"/>
      <c r="L63" s="182"/>
      <c r="M63" s="182"/>
      <c r="N63" s="182"/>
      <c r="O63" s="182"/>
      <c r="P63" s="217"/>
      <c r="Q63" s="182"/>
      <c r="R63" s="182"/>
      <c r="S63" s="180"/>
    </row>
    <row r="64" spans="2:19" x14ac:dyDescent="0.35">
      <c r="B64" s="176"/>
      <c r="C64" s="182"/>
      <c r="D64" s="216"/>
      <c r="E64" s="182"/>
      <c r="F64" s="182"/>
      <c r="G64" s="182"/>
      <c r="H64" s="217"/>
      <c r="I64" s="182"/>
      <c r="J64" s="216"/>
      <c r="K64" s="182"/>
      <c r="L64" s="182"/>
      <c r="M64" s="182"/>
      <c r="N64" s="182"/>
      <c r="O64" s="182"/>
      <c r="P64" s="217"/>
      <c r="Q64" s="182"/>
      <c r="R64" s="182"/>
      <c r="S64" s="180"/>
    </row>
    <row r="65" spans="2:19" x14ac:dyDescent="0.35">
      <c r="B65" s="176"/>
      <c r="C65" s="182"/>
      <c r="D65" s="216"/>
      <c r="E65" s="182"/>
      <c r="F65" s="182"/>
      <c r="G65" s="182"/>
      <c r="H65" s="217"/>
      <c r="I65" s="182"/>
      <c r="J65" s="216"/>
      <c r="K65" s="182"/>
      <c r="L65" s="182"/>
      <c r="M65" s="182"/>
      <c r="N65" s="182"/>
      <c r="O65" s="182"/>
      <c r="P65" s="217"/>
      <c r="Q65" s="182"/>
      <c r="R65" s="182"/>
      <c r="S65" s="180"/>
    </row>
    <row r="66" spans="2:19" x14ac:dyDescent="0.35">
      <c r="B66" s="176"/>
      <c r="C66" s="182"/>
      <c r="D66" s="216"/>
      <c r="E66" s="182"/>
      <c r="F66" s="182"/>
      <c r="G66" s="182"/>
      <c r="H66" s="217"/>
      <c r="I66" s="182"/>
      <c r="J66" s="216"/>
      <c r="K66" s="182"/>
      <c r="L66" s="182"/>
      <c r="M66" s="182"/>
      <c r="N66" s="182"/>
      <c r="O66" s="182"/>
      <c r="P66" s="217"/>
      <c r="Q66" s="182"/>
      <c r="R66" s="182"/>
      <c r="S66" s="180"/>
    </row>
    <row r="67" spans="2:19" x14ac:dyDescent="0.35">
      <c r="B67" s="176"/>
      <c r="C67" s="182"/>
      <c r="D67" s="216"/>
      <c r="E67" s="182"/>
      <c r="F67" s="182"/>
      <c r="G67" s="182"/>
      <c r="H67" s="217"/>
      <c r="I67" s="182"/>
      <c r="J67" s="216"/>
      <c r="K67" s="182"/>
      <c r="L67" s="182"/>
      <c r="M67" s="182"/>
      <c r="N67" s="182"/>
      <c r="O67" s="182"/>
      <c r="P67" s="217"/>
      <c r="Q67" s="182"/>
      <c r="R67" s="182"/>
      <c r="S67" s="180"/>
    </row>
    <row r="68" spans="2:19" x14ac:dyDescent="0.35">
      <c r="B68" s="176"/>
      <c r="C68" s="182"/>
      <c r="D68" s="216"/>
      <c r="E68" s="182"/>
      <c r="F68" s="182"/>
      <c r="G68" s="182"/>
      <c r="H68" s="217"/>
      <c r="I68" s="182"/>
      <c r="J68" s="216"/>
      <c r="K68" s="182"/>
      <c r="L68" s="182"/>
      <c r="M68" s="182"/>
      <c r="N68" s="182"/>
      <c r="O68" s="182"/>
      <c r="P68" s="217"/>
      <c r="Q68" s="182"/>
      <c r="R68" s="182"/>
      <c r="S68" s="180"/>
    </row>
    <row r="69" spans="2:19" x14ac:dyDescent="0.35">
      <c r="B69" s="176"/>
      <c r="C69" s="182"/>
      <c r="D69" s="216"/>
      <c r="E69" s="182"/>
      <c r="F69" s="182"/>
      <c r="G69" s="182"/>
      <c r="H69" s="217"/>
      <c r="I69" s="182"/>
      <c r="J69" s="216"/>
      <c r="K69" s="182"/>
      <c r="L69" s="182"/>
      <c r="M69" s="182"/>
      <c r="N69" s="182"/>
      <c r="O69" s="182"/>
      <c r="P69" s="217"/>
      <c r="Q69" s="182"/>
      <c r="R69" s="182"/>
      <c r="S69" s="180"/>
    </row>
    <row r="70" spans="2:19" s="112" customFormat="1" ht="14.4" x14ac:dyDescent="0.35">
      <c r="B70" s="187"/>
      <c r="C70" s="188"/>
      <c r="D70" s="218" t="s">
        <v>50</v>
      </c>
      <c r="E70" s="219"/>
      <c r="F70" s="219"/>
      <c r="G70" s="220" t="s">
        <v>51</v>
      </c>
      <c r="H70" s="221"/>
      <c r="I70" s="188"/>
      <c r="J70" s="218" t="s">
        <v>50</v>
      </c>
      <c r="K70" s="219"/>
      <c r="L70" s="219"/>
      <c r="M70" s="219"/>
      <c r="N70" s="220" t="s">
        <v>51</v>
      </c>
      <c r="O70" s="219"/>
      <c r="P70" s="221"/>
      <c r="Q70" s="188"/>
      <c r="R70" s="188"/>
      <c r="S70" s="192"/>
    </row>
    <row r="71" spans="2:19" s="112" customFormat="1" ht="14.4" customHeight="1" x14ac:dyDescent="0.35">
      <c r="B71" s="222"/>
      <c r="C71" s="223"/>
      <c r="D71" s="223"/>
      <c r="E71" s="223"/>
      <c r="F71" s="223"/>
      <c r="G71" s="223"/>
      <c r="H71" s="223"/>
      <c r="I71" s="223"/>
      <c r="J71" s="223"/>
      <c r="K71" s="223"/>
      <c r="L71" s="223"/>
      <c r="M71" s="223"/>
      <c r="N71" s="223"/>
      <c r="O71" s="223"/>
      <c r="P71" s="223"/>
      <c r="Q71" s="223"/>
      <c r="R71" s="223"/>
      <c r="S71" s="224"/>
    </row>
    <row r="75" spans="2:19" s="112" customFormat="1" ht="6.9" customHeight="1" x14ac:dyDescent="0.35">
      <c r="B75" s="225"/>
      <c r="C75" s="226"/>
      <c r="D75" s="226"/>
      <c r="E75" s="226"/>
      <c r="F75" s="226"/>
      <c r="G75" s="226"/>
      <c r="H75" s="226"/>
      <c r="I75" s="226"/>
      <c r="J75" s="226"/>
      <c r="K75" s="226"/>
      <c r="L75" s="226"/>
      <c r="M75" s="226"/>
      <c r="N75" s="226"/>
      <c r="O75" s="226"/>
      <c r="P75" s="226"/>
      <c r="Q75" s="226"/>
      <c r="R75" s="226"/>
      <c r="S75" s="227"/>
    </row>
    <row r="76" spans="2:19" s="112" customFormat="1" ht="37" customHeight="1" x14ac:dyDescent="0.35">
      <c r="B76" s="187"/>
      <c r="C76" s="177" t="s">
        <v>129</v>
      </c>
      <c r="D76" s="178"/>
      <c r="E76" s="178"/>
      <c r="F76" s="178"/>
      <c r="G76" s="178"/>
      <c r="H76" s="178"/>
      <c r="I76" s="178"/>
      <c r="J76" s="178"/>
      <c r="K76" s="178"/>
      <c r="L76" s="178"/>
      <c r="M76" s="178"/>
      <c r="N76" s="178"/>
      <c r="O76" s="178"/>
      <c r="P76" s="178"/>
      <c r="Q76" s="178"/>
      <c r="R76" s="179"/>
      <c r="S76" s="192"/>
    </row>
    <row r="77" spans="2:19" s="112" customFormat="1" ht="6.9" customHeight="1" x14ac:dyDescent="0.35">
      <c r="B77" s="187"/>
      <c r="C77" s="188"/>
      <c r="D77" s="188"/>
      <c r="E77" s="188"/>
      <c r="F77" s="188"/>
      <c r="G77" s="188"/>
      <c r="H77" s="188"/>
      <c r="I77" s="188"/>
      <c r="J77" s="188"/>
      <c r="K77" s="188"/>
      <c r="L77" s="188"/>
      <c r="M77" s="188"/>
      <c r="N77" s="188"/>
      <c r="O77" s="188"/>
      <c r="P77" s="188"/>
      <c r="Q77" s="188"/>
      <c r="R77" s="188"/>
      <c r="S77" s="192"/>
    </row>
    <row r="78" spans="2:19" s="112" customFormat="1" ht="29.95" customHeight="1" x14ac:dyDescent="0.35">
      <c r="B78" s="187"/>
      <c r="C78" s="183" t="s">
        <v>17</v>
      </c>
      <c r="D78" s="188"/>
      <c r="E78" s="188"/>
      <c r="F78" s="184" t="str">
        <f>F6</f>
        <v>Modernizace střediska praktického vyučování v Chlumci nad Cidlinou</v>
      </c>
      <c r="G78" s="185"/>
      <c r="H78" s="185"/>
      <c r="I78" s="185"/>
      <c r="J78" s="185"/>
      <c r="K78" s="185"/>
      <c r="L78" s="185"/>
      <c r="M78" s="185"/>
      <c r="N78" s="185"/>
      <c r="O78" s="185"/>
      <c r="P78" s="185"/>
      <c r="Q78" s="188"/>
      <c r="R78" s="188"/>
      <c r="S78" s="192"/>
    </row>
    <row r="79" spans="2:19" ht="29.95" customHeight="1" x14ac:dyDescent="0.35">
      <c r="B79" s="176"/>
      <c r="C79" s="183" t="s">
        <v>122</v>
      </c>
      <c r="D79" s="182"/>
      <c r="E79" s="182"/>
      <c r="F79" s="184" t="s">
        <v>123</v>
      </c>
      <c r="G79" s="186"/>
      <c r="H79" s="186"/>
      <c r="I79" s="186"/>
      <c r="J79" s="186"/>
      <c r="K79" s="186"/>
      <c r="L79" s="186"/>
      <c r="M79" s="186"/>
      <c r="N79" s="186"/>
      <c r="O79" s="186"/>
      <c r="P79" s="186"/>
      <c r="Q79" s="182"/>
      <c r="R79" s="182"/>
      <c r="S79" s="180"/>
    </row>
    <row r="80" spans="2:19" s="112" customFormat="1" ht="37" customHeight="1" x14ac:dyDescent="0.35">
      <c r="B80" s="187"/>
      <c r="C80" s="228" t="s">
        <v>124</v>
      </c>
      <c r="D80" s="188"/>
      <c r="E80" s="188"/>
      <c r="F80" s="229" t="str">
        <f>F8</f>
        <v>17-SO006-01.2 - D1.4.1 Zdravotně  technické instalace</v>
      </c>
      <c r="G80" s="191"/>
      <c r="H80" s="191"/>
      <c r="I80" s="191"/>
      <c r="J80" s="191"/>
      <c r="K80" s="191"/>
      <c r="L80" s="191"/>
      <c r="M80" s="191"/>
      <c r="N80" s="191"/>
      <c r="O80" s="191"/>
      <c r="P80" s="191"/>
      <c r="Q80" s="188"/>
      <c r="R80" s="188"/>
      <c r="S80" s="192"/>
    </row>
    <row r="81" spans="2:48" s="112" customFormat="1" ht="6.9" customHeight="1" x14ac:dyDescent="0.35">
      <c r="B81" s="187"/>
      <c r="C81" s="188"/>
      <c r="D81" s="188"/>
      <c r="E81" s="188"/>
      <c r="F81" s="188"/>
      <c r="G81" s="188"/>
      <c r="H81" s="188"/>
      <c r="I81" s="188"/>
      <c r="J81" s="188"/>
      <c r="K81" s="188"/>
      <c r="L81" s="188"/>
      <c r="M81" s="188"/>
      <c r="N81" s="188"/>
      <c r="O81" s="188"/>
      <c r="P81" s="188"/>
      <c r="Q81" s="188"/>
      <c r="R81" s="188"/>
      <c r="S81" s="192"/>
    </row>
    <row r="82" spans="2:48" s="112" customFormat="1" ht="18" customHeight="1" x14ac:dyDescent="0.35">
      <c r="B82" s="187"/>
      <c r="C82" s="183" t="s">
        <v>21</v>
      </c>
      <c r="D82" s="188"/>
      <c r="E82" s="188"/>
      <c r="F82" s="193" t="str">
        <f>F10</f>
        <v>Chlumec nad Cidlinou</v>
      </c>
      <c r="G82" s="188"/>
      <c r="H82" s="188"/>
      <c r="I82" s="188"/>
      <c r="J82" s="188"/>
      <c r="K82" s="183" t="s">
        <v>23</v>
      </c>
      <c r="L82" s="188"/>
      <c r="M82" s="194">
        <f>IF(O10="","",O10)</f>
        <v>0</v>
      </c>
      <c r="N82" s="194"/>
      <c r="O82" s="194"/>
      <c r="P82" s="194"/>
      <c r="Q82" s="188"/>
      <c r="R82" s="188"/>
      <c r="S82" s="192"/>
    </row>
    <row r="83" spans="2:48" s="112" customFormat="1" ht="6.9" customHeight="1" x14ac:dyDescent="0.35">
      <c r="B83" s="187"/>
      <c r="C83" s="188"/>
      <c r="D83" s="188"/>
      <c r="E83" s="188"/>
      <c r="F83" s="188"/>
      <c r="G83" s="188"/>
      <c r="H83" s="188"/>
      <c r="I83" s="188"/>
      <c r="J83" s="188"/>
      <c r="K83" s="188"/>
      <c r="L83" s="188"/>
      <c r="M83" s="188"/>
      <c r="N83" s="188"/>
      <c r="O83" s="188"/>
      <c r="P83" s="188"/>
      <c r="Q83" s="188"/>
      <c r="R83" s="188"/>
      <c r="S83" s="192"/>
    </row>
    <row r="84" spans="2:48" s="112" customFormat="1" x14ac:dyDescent="0.35">
      <c r="B84" s="187"/>
      <c r="C84" s="183" t="s">
        <v>24</v>
      </c>
      <c r="D84" s="188"/>
      <c r="E84" s="188"/>
      <c r="F84" s="193" t="str">
        <f>E13</f>
        <v>Královéhradecký kraj</v>
      </c>
      <c r="G84" s="188"/>
      <c r="H84" s="188"/>
      <c r="I84" s="188"/>
      <c r="J84" s="188"/>
      <c r="K84" s="183" t="s">
        <v>29</v>
      </c>
      <c r="L84" s="188"/>
      <c r="M84" s="195" t="str">
        <f>E19</f>
        <v>PROMED Brno spol.s.r.o</v>
      </c>
      <c r="N84" s="195"/>
      <c r="O84" s="195"/>
      <c r="P84" s="195"/>
      <c r="Q84" s="195"/>
      <c r="R84" s="193"/>
      <c r="S84" s="192"/>
    </row>
    <row r="85" spans="2:48" s="112" customFormat="1" ht="14.4" customHeight="1" x14ac:dyDescent="0.35">
      <c r="B85" s="187"/>
      <c r="C85" s="183" t="s">
        <v>28</v>
      </c>
      <c r="D85" s="188"/>
      <c r="E85" s="188"/>
      <c r="F85" s="193">
        <f>IF(E16="","",E16)</f>
        <v>0</v>
      </c>
      <c r="G85" s="188"/>
      <c r="H85" s="188"/>
      <c r="I85" s="188"/>
      <c r="J85" s="188"/>
      <c r="K85" s="183" t="s">
        <v>32</v>
      </c>
      <c r="L85" s="188"/>
      <c r="M85" s="195" t="str">
        <f>E22</f>
        <v xml:space="preserve"> </v>
      </c>
      <c r="N85" s="195"/>
      <c r="O85" s="195"/>
      <c r="P85" s="195"/>
      <c r="Q85" s="195"/>
      <c r="R85" s="193"/>
      <c r="S85" s="192"/>
    </row>
    <row r="86" spans="2:48" s="112" customFormat="1" ht="10.35" customHeight="1" x14ac:dyDescent="0.35">
      <c r="B86" s="187"/>
      <c r="C86" s="188"/>
      <c r="D86" s="188"/>
      <c r="E86" s="188"/>
      <c r="F86" s="188"/>
      <c r="G86" s="188"/>
      <c r="H86" s="188"/>
      <c r="I86" s="188"/>
      <c r="J86" s="188"/>
      <c r="K86" s="188"/>
      <c r="L86" s="188"/>
      <c r="M86" s="188"/>
      <c r="N86" s="188"/>
      <c r="O86" s="188"/>
      <c r="P86" s="188"/>
      <c r="Q86" s="188"/>
      <c r="R86" s="188"/>
      <c r="S86" s="192"/>
    </row>
    <row r="87" spans="2:48" s="112" customFormat="1" ht="29.3" customHeight="1" x14ac:dyDescent="0.35">
      <c r="B87" s="187"/>
      <c r="C87" s="230" t="s">
        <v>130</v>
      </c>
      <c r="D87" s="231"/>
      <c r="E87" s="231"/>
      <c r="F87" s="231"/>
      <c r="G87" s="231"/>
      <c r="H87" s="207"/>
      <c r="I87" s="207"/>
      <c r="J87" s="207"/>
      <c r="K87" s="207"/>
      <c r="L87" s="207"/>
      <c r="M87" s="207"/>
      <c r="N87" s="230" t="s">
        <v>131</v>
      </c>
      <c r="O87" s="231"/>
      <c r="P87" s="231"/>
      <c r="Q87" s="231"/>
      <c r="R87" s="207"/>
      <c r="S87" s="192"/>
    </row>
    <row r="88" spans="2:48" s="112" customFormat="1" ht="10.35" customHeight="1" x14ac:dyDescent="0.35">
      <c r="B88" s="187"/>
      <c r="C88" s="188"/>
      <c r="D88" s="188"/>
      <c r="E88" s="188"/>
      <c r="F88" s="188"/>
      <c r="G88" s="188"/>
      <c r="H88" s="188"/>
      <c r="I88" s="188"/>
      <c r="J88" s="188"/>
      <c r="K88" s="188"/>
      <c r="L88" s="188"/>
      <c r="M88" s="188"/>
      <c r="N88" s="188"/>
      <c r="O88" s="188"/>
      <c r="P88" s="188"/>
      <c r="Q88" s="188"/>
      <c r="R88" s="188"/>
      <c r="S88" s="192"/>
    </row>
    <row r="89" spans="2:48" s="112" customFormat="1" ht="29.3" customHeight="1" x14ac:dyDescent="0.35">
      <c r="B89" s="187"/>
      <c r="C89" s="232" t="s">
        <v>132</v>
      </c>
      <c r="D89" s="188"/>
      <c r="E89" s="188"/>
      <c r="F89" s="188"/>
      <c r="G89" s="188"/>
      <c r="H89" s="188"/>
      <c r="I89" s="188"/>
      <c r="J89" s="188"/>
      <c r="K89" s="188"/>
      <c r="L89" s="188"/>
      <c r="M89" s="188"/>
      <c r="N89" s="233">
        <f>N113</f>
        <v>0</v>
      </c>
      <c r="O89" s="234"/>
      <c r="P89" s="234"/>
      <c r="Q89" s="234"/>
      <c r="R89" s="235"/>
      <c r="S89" s="192"/>
      <c r="AV89" s="172" t="s">
        <v>133</v>
      </c>
    </row>
    <row r="90" spans="2:48" s="242" customFormat="1" ht="24.9" customHeight="1" x14ac:dyDescent="0.35">
      <c r="B90" s="236"/>
      <c r="C90" s="237"/>
      <c r="D90" s="238" t="s">
        <v>143</v>
      </c>
      <c r="E90" s="237"/>
      <c r="F90" s="237"/>
      <c r="G90" s="237"/>
      <c r="H90" s="237"/>
      <c r="I90" s="237"/>
      <c r="J90" s="237"/>
      <c r="K90" s="237"/>
      <c r="L90" s="237"/>
      <c r="M90" s="237"/>
      <c r="N90" s="239">
        <f>N114</f>
        <v>0</v>
      </c>
      <c r="O90" s="240"/>
      <c r="P90" s="240"/>
      <c r="Q90" s="240"/>
      <c r="R90" s="237"/>
      <c r="S90" s="241"/>
    </row>
    <row r="91" spans="2:48" s="249" customFormat="1" ht="20" customHeight="1" x14ac:dyDescent="0.35">
      <c r="B91" s="243"/>
      <c r="C91" s="244"/>
      <c r="D91" s="245" t="s">
        <v>2221</v>
      </c>
      <c r="E91" s="244"/>
      <c r="F91" s="244"/>
      <c r="G91" s="244"/>
      <c r="H91" s="244"/>
      <c r="I91" s="244"/>
      <c r="J91" s="244"/>
      <c r="K91" s="244"/>
      <c r="L91" s="244"/>
      <c r="M91" s="244"/>
      <c r="N91" s="246">
        <f>N115</f>
        <v>0</v>
      </c>
      <c r="O91" s="247"/>
      <c r="P91" s="247"/>
      <c r="Q91" s="247"/>
      <c r="R91" s="244"/>
      <c r="S91" s="248"/>
    </row>
    <row r="92" spans="2:48" s="112" customFormat="1" ht="21.8" customHeight="1" x14ac:dyDescent="0.35">
      <c r="B92" s="187"/>
      <c r="C92" s="188"/>
      <c r="D92" s="188"/>
      <c r="E92" s="188"/>
      <c r="F92" s="188"/>
      <c r="G92" s="188"/>
      <c r="H92" s="188"/>
      <c r="I92" s="188"/>
      <c r="J92" s="188"/>
      <c r="K92" s="188"/>
      <c r="L92" s="188"/>
      <c r="M92" s="188"/>
      <c r="N92" s="188"/>
      <c r="O92" s="188"/>
      <c r="P92" s="188"/>
      <c r="Q92" s="188"/>
      <c r="R92" s="188"/>
      <c r="S92" s="192"/>
    </row>
    <row r="93" spans="2:48" s="112" customFormat="1" ht="29.3" customHeight="1" x14ac:dyDescent="0.35">
      <c r="B93" s="187"/>
      <c r="C93" s="232" t="s">
        <v>157</v>
      </c>
      <c r="D93" s="188"/>
      <c r="E93" s="188"/>
      <c r="F93" s="188"/>
      <c r="G93" s="188"/>
      <c r="H93" s="188"/>
      <c r="I93" s="188"/>
      <c r="J93" s="188"/>
      <c r="K93" s="188"/>
      <c r="L93" s="188"/>
      <c r="M93" s="188"/>
      <c r="N93" s="234">
        <v>0</v>
      </c>
      <c r="O93" s="250"/>
      <c r="P93" s="250"/>
      <c r="Q93" s="250"/>
      <c r="R93" s="251"/>
      <c r="S93" s="192"/>
      <c r="U93" s="252"/>
      <c r="V93" s="253" t="s">
        <v>38</v>
      </c>
    </row>
    <row r="94" spans="2:48" s="112" customFormat="1" ht="18" customHeight="1" x14ac:dyDescent="0.35">
      <c r="B94" s="187"/>
      <c r="C94" s="188"/>
      <c r="D94" s="188"/>
      <c r="E94" s="188"/>
      <c r="F94" s="188"/>
      <c r="G94" s="188"/>
      <c r="H94" s="188"/>
      <c r="I94" s="188"/>
      <c r="J94" s="188"/>
      <c r="K94" s="188"/>
      <c r="L94" s="188"/>
      <c r="M94" s="188"/>
      <c r="N94" s="188"/>
      <c r="O94" s="188"/>
      <c r="P94" s="188"/>
      <c r="Q94" s="188"/>
      <c r="R94" s="188"/>
      <c r="S94" s="192"/>
    </row>
    <row r="95" spans="2:48" s="112" customFormat="1" ht="29.3" customHeight="1" x14ac:dyDescent="0.35">
      <c r="B95" s="187"/>
      <c r="C95" s="254" t="s">
        <v>115</v>
      </c>
      <c r="D95" s="207"/>
      <c r="E95" s="207"/>
      <c r="F95" s="207"/>
      <c r="G95" s="207"/>
      <c r="H95" s="207"/>
      <c r="I95" s="207"/>
      <c r="J95" s="207"/>
      <c r="K95" s="207"/>
      <c r="L95" s="255">
        <f>ROUND(SUM(N89+N93),2)</f>
        <v>0</v>
      </c>
      <c r="M95" s="255"/>
      <c r="N95" s="255"/>
      <c r="O95" s="255"/>
      <c r="P95" s="255"/>
      <c r="Q95" s="255"/>
      <c r="R95" s="256"/>
      <c r="S95" s="192"/>
    </row>
    <row r="96" spans="2:48" s="112" customFormat="1" ht="6.9" customHeight="1" x14ac:dyDescent="0.35">
      <c r="B96" s="222"/>
      <c r="C96" s="223"/>
      <c r="D96" s="223"/>
      <c r="E96" s="223"/>
      <c r="F96" s="223"/>
      <c r="G96" s="223"/>
      <c r="H96" s="223"/>
      <c r="I96" s="223"/>
      <c r="J96" s="223"/>
      <c r="K96" s="223"/>
      <c r="L96" s="223"/>
      <c r="M96" s="223"/>
      <c r="N96" s="223"/>
      <c r="O96" s="223"/>
      <c r="P96" s="223"/>
      <c r="Q96" s="223"/>
      <c r="R96" s="223"/>
      <c r="S96" s="224"/>
    </row>
    <row r="100" spans="2:28" s="112" customFormat="1" ht="6.9" customHeight="1" x14ac:dyDescent="0.35">
      <c r="B100" s="225"/>
      <c r="C100" s="226"/>
      <c r="D100" s="226"/>
      <c r="E100" s="226"/>
      <c r="F100" s="226"/>
      <c r="G100" s="226"/>
      <c r="H100" s="226"/>
      <c r="I100" s="226"/>
      <c r="J100" s="226"/>
      <c r="K100" s="226"/>
      <c r="L100" s="226"/>
      <c r="M100" s="226"/>
      <c r="N100" s="226"/>
      <c r="O100" s="226"/>
      <c r="P100" s="226"/>
      <c r="Q100" s="226"/>
      <c r="R100" s="226"/>
      <c r="S100" s="227"/>
    </row>
    <row r="101" spans="2:28" s="112" customFormat="1" ht="37" customHeight="1" x14ac:dyDescent="0.35">
      <c r="B101" s="187"/>
      <c r="C101" s="177" t="s">
        <v>158</v>
      </c>
      <c r="D101" s="191"/>
      <c r="E101" s="191"/>
      <c r="F101" s="191"/>
      <c r="G101" s="191"/>
      <c r="H101" s="191"/>
      <c r="I101" s="191"/>
      <c r="J101" s="191"/>
      <c r="K101" s="191"/>
      <c r="L101" s="191"/>
      <c r="M101" s="191"/>
      <c r="N101" s="191"/>
      <c r="O101" s="191"/>
      <c r="P101" s="191"/>
      <c r="Q101" s="191"/>
      <c r="R101" s="188"/>
      <c r="S101" s="192"/>
    </row>
    <row r="102" spans="2:28" s="112" customFormat="1" ht="6.9" customHeight="1" x14ac:dyDescent="0.35">
      <c r="B102" s="187"/>
      <c r="C102" s="188"/>
      <c r="D102" s="188"/>
      <c r="E102" s="188"/>
      <c r="F102" s="188"/>
      <c r="G102" s="188"/>
      <c r="H102" s="188"/>
      <c r="I102" s="188"/>
      <c r="J102" s="188"/>
      <c r="K102" s="188"/>
      <c r="L102" s="188"/>
      <c r="M102" s="188"/>
      <c r="N102" s="188"/>
      <c r="O102" s="188"/>
      <c r="P102" s="188"/>
      <c r="Q102" s="188"/>
      <c r="R102" s="188"/>
      <c r="S102" s="192"/>
    </row>
    <row r="103" spans="2:28" s="112" customFormat="1" ht="29.95" customHeight="1" x14ac:dyDescent="0.35">
      <c r="B103" s="187"/>
      <c r="C103" s="183" t="s">
        <v>17</v>
      </c>
      <c r="D103" s="188"/>
      <c r="E103" s="188"/>
      <c r="F103" s="184" t="str">
        <f>F6</f>
        <v>Modernizace střediska praktického vyučování v Chlumci nad Cidlinou</v>
      </c>
      <c r="G103" s="185"/>
      <c r="H103" s="185"/>
      <c r="I103" s="185"/>
      <c r="J103" s="185"/>
      <c r="K103" s="185"/>
      <c r="L103" s="185"/>
      <c r="M103" s="185"/>
      <c r="N103" s="185"/>
      <c r="O103" s="185"/>
      <c r="P103" s="185"/>
      <c r="Q103" s="188"/>
      <c r="R103" s="188"/>
      <c r="S103" s="192"/>
    </row>
    <row r="104" spans="2:28" ht="29.95" customHeight="1" x14ac:dyDescent="0.35">
      <c r="B104" s="176"/>
      <c r="C104" s="183" t="s">
        <v>122</v>
      </c>
      <c r="D104" s="182"/>
      <c r="E104" s="182"/>
      <c r="F104" s="184" t="s">
        <v>123</v>
      </c>
      <c r="G104" s="186"/>
      <c r="H104" s="186"/>
      <c r="I104" s="186"/>
      <c r="J104" s="186"/>
      <c r="K104" s="186"/>
      <c r="L104" s="186"/>
      <c r="M104" s="186"/>
      <c r="N104" s="186"/>
      <c r="O104" s="186"/>
      <c r="P104" s="186"/>
      <c r="Q104" s="182"/>
      <c r="R104" s="182"/>
      <c r="S104" s="180"/>
    </row>
    <row r="105" spans="2:28" s="112" customFormat="1" ht="37" customHeight="1" x14ac:dyDescent="0.35">
      <c r="B105" s="187"/>
      <c r="C105" s="228" t="s">
        <v>124</v>
      </c>
      <c r="D105" s="188"/>
      <c r="E105" s="188"/>
      <c r="F105" s="229" t="str">
        <f>F8</f>
        <v>17-SO006-01.2 - D1.4.1 Zdravotně  technické instalace</v>
      </c>
      <c r="G105" s="191"/>
      <c r="H105" s="191"/>
      <c r="I105" s="191"/>
      <c r="J105" s="191"/>
      <c r="K105" s="191"/>
      <c r="L105" s="191"/>
      <c r="M105" s="191"/>
      <c r="N105" s="191"/>
      <c r="O105" s="191"/>
      <c r="P105" s="191"/>
      <c r="Q105" s="188"/>
      <c r="R105" s="188"/>
      <c r="S105" s="192"/>
    </row>
    <row r="106" spans="2:28" s="112" customFormat="1" ht="6.9" customHeight="1" x14ac:dyDescent="0.35">
      <c r="B106" s="187"/>
      <c r="C106" s="188"/>
      <c r="D106" s="188"/>
      <c r="E106" s="188"/>
      <c r="F106" s="188"/>
      <c r="G106" s="188"/>
      <c r="H106" s="188"/>
      <c r="I106" s="188"/>
      <c r="J106" s="188"/>
      <c r="K106" s="188"/>
      <c r="L106" s="188"/>
      <c r="M106" s="188"/>
      <c r="N106" s="188"/>
      <c r="O106" s="188"/>
      <c r="P106" s="188"/>
      <c r="Q106" s="188"/>
      <c r="R106" s="188"/>
      <c r="S106" s="192"/>
    </row>
    <row r="107" spans="2:28" s="112" customFormat="1" ht="18" customHeight="1" x14ac:dyDescent="0.35">
      <c r="B107" s="187"/>
      <c r="C107" s="183" t="s">
        <v>21</v>
      </c>
      <c r="D107" s="188"/>
      <c r="E107" s="188"/>
      <c r="F107" s="193" t="str">
        <f>F10</f>
        <v>Chlumec nad Cidlinou</v>
      </c>
      <c r="G107" s="188"/>
      <c r="H107" s="188"/>
      <c r="I107" s="188"/>
      <c r="J107" s="188"/>
      <c r="K107" s="183" t="s">
        <v>23</v>
      </c>
      <c r="L107" s="188"/>
      <c r="M107" s="194">
        <f>IF(O10="","",O10)</f>
        <v>0</v>
      </c>
      <c r="N107" s="194"/>
      <c r="O107" s="194"/>
      <c r="P107" s="194"/>
      <c r="Q107" s="188"/>
      <c r="R107" s="188"/>
      <c r="S107" s="192"/>
    </row>
    <row r="108" spans="2:28" s="112" customFormat="1" ht="6.9" customHeight="1" x14ac:dyDescent="0.35">
      <c r="B108" s="187"/>
      <c r="C108" s="188"/>
      <c r="D108" s="188"/>
      <c r="E108" s="188"/>
      <c r="F108" s="188"/>
      <c r="G108" s="188"/>
      <c r="H108" s="188"/>
      <c r="I108" s="188"/>
      <c r="J108" s="188"/>
      <c r="K108" s="188"/>
      <c r="L108" s="188"/>
      <c r="M108" s="188"/>
      <c r="N108" s="188"/>
      <c r="O108" s="188"/>
      <c r="P108" s="188"/>
      <c r="Q108" s="188"/>
      <c r="R108" s="188"/>
      <c r="S108" s="192"/>
    </row>
    <row r="109" spans="2:28" s="112" customFormat="1" x14ac:dyDescent="0.35">
      <c r="B109" s="187"/>
      <c r="C109" s="183" t="s">
        <v>24</v>
      </c>
      <c r="D109" s="188"/>
      <c r="E109" s="188"/>
      <c r="F109" s="193" t="str">
        <f>E13</f>
        <v>Královéhradecký kraj</v>
      </c>
      <c r="G109" s="188"/>
      <c r="H109" s="188"/>
      <c r="I109" s="188"/>
      <c r="J109" s="188"/>
      <c r="K109" s="183" t="s">
        <v>29</v>
      </c>
      <c r="L109" s="188"/>
      <c r="M109" s="195" t="str">
        <f>E19</f>
        <v>PROMED Brno spol.s.r.o</v>
      </c>
      <c r="N109" s="195"/>
      <c r="O109" s="195"/>
      <c r="P109" s="195"/>
      <c r="Q109" s="195"/>
      <c r="R109" s="193"/>
      <c r="S109" s="192"/>
    </row>
    <row r="110" spans="2:28" s="112" customFormat="1" ht="14.4" customHeight="1" x14ac:dyDescent="0.35">
      <c r="B110" s="187"/>
      <c r="C110" s="183" t="s">
        <v>28</v>
      </c>
      <c r="D110" s="188"/>
      <c r="E110" s="188"/>
      <c r="F110" s="193">
        <f>IF(E16="","",E16)</f>
        <v>0</v>
      </c>
      <c r="G110" s="188"/>
      <c r="H110" s="188"/>
      <c r="I110" s="188"/>
      <c r="J110" s="188"/>
      <c r="K110" s="183" t="s">
        <v>32</v>
      </c>
      <c r="L110" s="188"/>
      <c r="M110" s="195" t="str">
        <f>E22</f>
        <v xml:space="preserve"> </v>
      </c>
      <c r="N110" s="195"/>
      <c r="O110" s="195"/>
      <c r="P110" s="195"/>
      <c r="Q110" s="195"/>
      <c r="R110" s="193"/>
      <c r="S110" s="192"/>
    </row>
    <row r="111" spans="2:28" s="112" customFormat="1" ht="10.35" customHeight="1" x14ac:dyDescent="0.35">
      <c r="B111" s="187"/>
      <c r="C111" s="188"/>
      <c r="D111" s="188"/>
      <c r="E111" s="188"/>
      <c r="F111" s="188"/>
      <c r="G111" s="188"/>
      <c r="H111" s="188"/>
      <c r="I111" s="188"/>
      <c r="J111" s="188"/>
      <c r="K111" s="188"/>
      <c r="L111" s="188"/>
      <c r="M111" s="188"/>
      <c r="N111" s="188"/>
      <c r="O111" s="188"/>
      <c r="P111" s="188"/>
      <c r="Q111" s="188"/>
      <c r="R111" s="188"/>
      <c r="S111" s="192"/>
    </row>
    <row r="112" spans="2:28" s="263" customFormat="1" ht="29.3" customHeight="1" x14ac:dyDescent="0.35">
      <c r="B112" s="257"/>
      <c r="C112" s="258" t="s">
        <v>159</v>
      </c>
      <c r="D112" s="259" t="s">
        <v>160</v>
      </c>
      <c r="E112" s="259" t="s">
        <v>56</v>
      </c>
      <c r="F112" s="260" t="s">
        <v>161</v>
      </c>
      <c r="G112" s="260"/>
      <c r="H112" s="260"/>
      <c r="I112" s="260"/>
      <c r="J112" s="259" t="s">
        <v>162</v>
      </c>
      <c r="K112" s="259" t="s">
        <v>163</v>
      </c>
      <c r="L112" s="261" t="s">
        <v>164</v>
      </c>
      <c r="M112" s="261"/>
      <c r="N112" s="260" t="s">
        <v>131</v>
      </c>
      <c r="O112" s="260"/>
      <c r="P112" s="260"/>
      <c r="Q112" s="260"/>
      <c r="R112" s="111" t="s">
        <v>2285</v>
      </c>
      <c r="S112" s="262"/>
      <c r="U112" s="264" t="s">
        <v>165</v>
      </c>
      <c r="V112" s="265" t="s">
        <v>38</v>
      </c>
      <c r="W112" s="265" t="s">
        <v>166</v>
      </c>
      <c r="X112" s="265" t="s">
        <v>167</v>
      </c>
      <c r="Y112" s="265" t="s">
        <v>168</v>
      </c>
      <c r="Z112" s="265" t="s">
        <v>169</v>
      </c>
      <c r="AA112" s="265" t="s">
        <v>170</v>
      </c>
      <c r="AB112" s="266" t="s">
        <v>171</v>
      </c>
    </row>
    <row r="113" spans="2:66" s="112" customFormat="1" ht="29.3" customHeight="1" x14ac:dyDescent="0.35">
      <c r="B113" s="187"/>
      <c r="C113" s="267" t="s">
        <v>127</v>
      </c>
      <c r="D113" s="188"/>
      <c r="E113" s="188"/>
      <c r="F113" s="188"/>
      <c r="G113" s="188"/>
      <c r="H113" s="188"/>
      <c r="I113" s="188"/>
      <c r="J113" s="188"/>
      <c r="K113" s="188"/>
      <c r="L113" s="188"/>
      <c r="M113" s="188"/>
      <c r="N113" s="268">
        <f>BL113</f>
        <v>0</v>
      </c>
      <c r="O113" s="269"/>
      <c r="P113" s="269"/>
      <c r="Q113" s="269"/>
      <c r="S113" s="192"/>
      <c r="U113" s="270"/>
      <c r="V113" s="197"/>
      <c r="W113" s="197"/>
      <c r="X113" s="271">
        <f>X114</f>
        <v>0</v>
      </c>
      <c r="Y113" s="197"/>
      <c r="Z113" s="271">
        <f>Z114</f>
        <v>0</v>
      </c>
      <c r="AA113" s="197"/>
      <c r="AB113" s="272">
        <f>AB114</f>
        <v>0</v>
      </c>
      <c r="AU113" s="172" t="s">
        <v>73</v>
      </c>
      <c r="AV113" s="172" t="s">
        <v>133</v>
      </c>
      <c r="BL113" s="273">
        <f>BL114</f>
        <v>0</v>
      </c>
    </row>
    <row r="114" spans="2:66" s="113" customFormat="1" ht="37.35" customHeight="1" x14ac:dyDescent="0.35">
      <c r="B114" s="274"/>
      <c r="C114" s="275"/>
      <c r="D114" s="276" t="s">
        <v>143</v>
      </c>
      <c r="E114" s="276"/>
      <c r="F114" s="276"/>
      <c r="G114" s="276"/>
      <c r="H114" s="276"/>
      <c r="I114" s="276"/>
      <c r="J114" s="276"/>
      <c r="K114" s="276"/>
      <c r="L114" s="276"/>
      <c r="M114" s="276"/>
      <c r="N114" s="277">
        <f>BL114</f>
        <v>0</v>
      </c>
      <c r="O114" s="239"/>
      <c r="P114" s="239"/>
      <c r="Q114" s="239"/>
      <c r="S114" s="278"/>
      <c r="U114" s="279"/>
      <c r="V114" s="275"/>
      <c r="W114" s="275"/>
      <c r="X114" s="280">
        <f>X115</f>
        <v>0</v>
      </c>
      <c r="Y114" s="275"/>
      <c r="Z114" s="280">
        <f>Z115</f>
        <v>0</v>
      </c>
      <c r="AA114" s="275"/>
      <c r="AB114" s="281">
        <f>AB115</f>
        <v>0</v>
      </c>
      <c r="AS114" s="282" t="s">
        <v>86</v>
      </c>
      <c r="AU114" s="283" t="s">
        <v>73</v>
      </c>
      <c r="AV114" s="283" t="s">
        <v>74</v>
      </c>
      <c r="AZ114" s="282" t="s">
        <v>172</v>
      </c>
      <c r="BL114" s="284">
        <f>BL115</f>
        <v>0</v>
      </c>
    </row>
    <row r="115" spans="2:66" s="113" customFormat="1" ht="20" customHeight="1" x14ac:dyDescent="0.35">
      <c r="B115" s="274"/>
      <c r="C115" s="275"/>
      <c r="D115" s="285" t="s">
        <v>2221</v>
      </c>
      <c r="E115" s="285"/>
      <c r="F115" s="285"/>
      <c r="G115" s="285"/>
      <c r="H115" s="285"/>
      <c r="I115" s="285"/>
      <c r="J115" s="285"/>
      <c r="K115" s="285"/>
      <c r="L115" s="285"/>
      <c r="M115" s="285"/>
      <c r="N115" s="286">
        <f>BL115</f>
        <v>0</v>
      </c>
      <c r="O115" s="287"/>
      <c r="P115" s="287"/>
      <c r="Q115" s="287"/>
      <c r="S115" s="278"/>
      <c r="U115" s="279"/>
      <c r="V115" s="275"/>
      <c r="W115" s="275"/>
      <c r="X115" s="280">
        <f>X116</f>
        <v>0</v>
      </c>
      <c r="Y115" s="275"/>
      <c r="Z115" s="280">
        <f>Z116</f>
        <v>0</v>
      </c>
      <c r="AA115" s="275"/>
      <c r="AB115" s="281">
        <f>AB116</f>
        <v>0</v>
      </c>
      <c r="AS115" s="282" t="s">
        <v>86</v>
      </c>
      <c r="AU115" s="283" t="s">
        <v>73</v>
      </c>
      <c r="AV115" s="283" t="s">
        <v>81</v>
      </c>
      <c r="AZ115" s="282" t="s">
        <v>172</v>
      </c>
      <c r="BL115" s="284">
        <f>BL116</f>
        <v>0</v>
      </c>
    </row>
    <row r="116" spans="2:66" s="112" customFormat="1" ht="22.6" customHeight="1" x14ac:dyDescent="0.35">
      <c r="B116" s="187"/>
      <c r="C116" s="288" t="s">
        <v>81</v>
      </c>
      <c r="D116" s="288" t="s">
        <v>173</v>
      </c>
      <c r="E116" s="289" t="s">
        <v>2222</v>
      </c>
      <c r="F116" s="290" t="s">
        <v>2223</v>
      </c>
      <c r="G116" s="290"/>
      <c r="H116" s="290"/>
      <c r="I116" s="290"/>
      <c r="J116" s="291" t="s">
        <v>1790</v>
      </c>
      <c r="K116" s="292">
        <v>1</v>
      </c>
      <c r="L116" s="293"/>
      <c r="M116" s="293"/>
      <c r="N116" s="294">
        <f>ROUND(L116*K116,2)</f>
        <v>0</v>
      </c>
      <c r="O116" s="294"/>
      <c r="P116" s="294"/>
      <c r="Q116" s="294"/>
      <c r="R116" s="114" t="s">
        <v>5</v>
      </c>
      <c r="S116" s="192"/>
      <c r="U116" s="295" t="s">
        <v>5</v>
      </c>
      <c r="V116" s="296" t="s">
        <v>39</v>
      </c>
      <c r="W116" s="297">
        <v>0</v>
      </c>
      <c r="X116" s="297">
        <f>W116*K116</f>
        <v>0</v>
      </c>
      <c r="Y116" s="297">
        <v>0</v>
      </c>
      <c r="Z116" s="297">
        <f>Y116*K116</f>
        <v>0</v>
      </c>
      <c r="AA116" s="297">
        <v>0</v>
      </c>
      <c r="AB116" s="298">
        <f>AA116*K116</f>
        <v>0</v>
      </c>
      <c r="AS116" s="172" t="s">
        <v>273</v>
      </c>
      <c r="AU116" s="172" t="s">
        <v>173</v>
      </c>
      <c r="AV116" s="172" t="s">
        <v>86</v>
      </c>
      <c r="AZ116" s="172" t="s">
        <v>172</v>
      </c>
      <c r="BF116" s="299">
        <f>IF(V116="základní",N116,0)</f>
        <v>0</v>
      </c>
      <c r="BG116" s="299">
        <f>IF(V116="snížená",N116,0)</f>
        <v>0</v>
      </c>
      <c r="BH116" s="299">
        <f>IF(V116="zákl. přenesená",N116,0)</f>
        <v>0</v>
      </c>
      <c r="BI116" s="299">
        <f>IF(V116="sníž. přenesená",N116,0)</f>
        <v>0</v>
      </c>
      <c r="BJ116" s="299">
        <f>IF(V116="nulová",N116,0)</f>
        <v>0</v>
      </c>
      <c r="BK116" s="172" t="s">
        <v>81</v>
      </c>
      <c r="BL116" s="299">
        <f>ROUND(L116*K116,2)</f>
        <v>0</v>
      </c>
      <c r="BM116" s="172" t="s">
        <v>273</v>
      </c>
      <c r="BN116" s="172" t="s">
        <v>2224</v>
      </c>
    </row>
    <row r="117" spans="2:66" s="112" customFormat="1" ht="6.9" customHeight="1" x14ac:dyDescent="0.35">
      <c r="B117" s="222"/>
      <c r="C117" s="223"/>
      <c r="D117" s="223"/>
      <c r="E117" s="223"/>
      <c r="F117" s="223"/>
      <c r="G117" s="223"/>
      <c r="H117" s="223"/>
      <c r="I117" s="223"/>
      <c r="J117" s="223"/>
      <c r="K117" s="223"/>
      <c r="L117" s="223"/>
      <c r="M117" s="223"/>
      <c r="N117" s="223"/>
      <c r="O117" s="223"/>
      <c r="P117" s="223"/>
      <c r="Q117" s="223"/>
      <c r="R117" s="223"/>
      <c r="S117" s="224"/>
    </row>
  </sheetData>
  <sheetProtection algorithmName="SHA-512" hashValue="z9xUL4VmVpnIB5qbjLQobbdD0sgUz3f2DIpkhHxLNBe9zr5r6yvCiAoQHCOPvQ3MYHTLhmz8A354Jh1CEe2MEw==" saltValue="OKNd6u/vj4dT3GxoLFsb9A==" spinCount="100000" sheet="1" objects="1" scenarios="1"/>
  <protectedRanges>
    <protectedRange sqref="L116:M116" name="Oblast1"/>
  </protectedRanges>
  <mergeCells count="61">
    <mergeCell ref="C2:Q2"/>
    <mergeCell ref="C4:Q4"/>
    <mergeCell ref="F6:P6"/>
    <mergeCell ref="F7:P7"/>
    <mergeCell ref="F8:P8"/>
    <mergeCell ref="O10:P10"/>
    <mergeCell ref="O12:P12"/>
    <mergeCell ref="O13:P13"/>
    <mergeCell ref="O15:P15"/>
    <mergeCell ref="O16:P16"/>
    <mergeCell ref="O18:P18"/>
    <mergeCell ref="O19:P19"/>
    <mergeCell ref="O21:P21"/>
    <mergeCell ref="O22:P22"/>
    <mergeCell ref="E25:L25"/>
    <mergeCell ref="M28:P28"/>
    <mergeCell ref="M29:P29"/>
    <mergeCell ref="M31:P31"/>
    <mergeCell ref="H33:J33"/>
    <mergeCell ref="M33:P33"/>
    <mergeCell ref="H34:J34"/>
    <mergeCell ref="M34:P34"/>
    <mergeCell ref="H35:J35"/>
    <mergeCell ref="M35:P35"/>
    <mergeCell ref="H36:J36"/>
    <mergeCell ref="M36:P36"/>
    <mergeCell ref="H37:J37"/>
    <mergeCell ref="M37:P37"/>
    <mergeCell ref="L39:P39"/>
    <mergeCell ref="C76:Q76"/>
    <mergeCell ref="F78:P78"/>
    <mergeCell ref="F79:P79"/>
    <mergeCell ref="F80:P80"/>
    <mergeCell ref="M82:P82"/>
    <mergeCell ref="M84:Q84"/>
    <mergeCell ref="M85:Q85"/>
    <mergeCell ref="L95:Q95"/>
    <mergeCell ref="C101:Q101"/>
    <mergeCell ref="F103:P103"/>
    <mergeCell ref="F104:P104"/>
    <mergeCell ref="C87:G87"/>
    <mergeCell ref="N87:Q87"/>
    <mergeCell ref="N89:Q89"/>
    <mergeCell ref="N90:Q90"/>
    <mergeCell ref="N91:Q91"/>
    <mergeCell ref="H1:K1"/>
    <mergeCell ref="T2:AD2"/>
    <mergeCell ref="F116:I116"/>
    <mergeCell ref="L116:M116"/>
    <mergeCell ref="N116:Q116"/>
    <mergeCell ref="N113:Q113"/>
    <mergeCell ref="N114:Q114"/>
    <mergeCell ref="N115:Q115"/>
    <mergeCell ref="F105:P105"/>
    <mergeCell ref="M107:P107"/>
    <mergeCell ref="M109:Q109"/>
    <mergeCell ref="M110:Q110"/>
    <mergeCell ref="F112:I112"/>
    <mergeCell ref="L112:M112"/>
    <mergeCell ref="N112:Q112"/>
    <mergeCell ref="N93:Q93"/>
  </mergeCells>
  <hyperlinks>
    <hyperlink ref="F1:G1" location="C2" display="1) Krycí list rozpočtu"/>
    <hyperlink ref="H1:K1" location="C87" display="2) Rekapitulace rozpočtu"/>
    <hyperlink ref="L1" location="C112" display="3) Rozpočet"/>
    <hyperlink ref="T1:U1" location="'Rekapitulace stavby'!C2" display="Rekapitulace stavby"/>
  </hyperlinks>
  <pageMargins left="0.58333330000000005" right="0.58333330000000005" top="0.5" bottom="0.46666669999999999" header="0" footer="0"/>
  <pageSetup paperSize="9" scale="96" fitToHeight="100" orientation="portrait"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O117"/>
  <sheetViews>
    <sheetView showGridLines="0" workbookViewId="0">
      <pane ySplit="1" topLeftCell="A101" activePane="bottomLeft" state="frozen"/>
      <selection pane="bottomLeft" activeCell="L116" sqref="L116:M116"/>
    </sheetView>
  </sheetViews>
  <sheetFormatPr defaultRowHeight="13.1" x14ac:dyDescent="0.35"/>
  <cols>
    <col min="1" max="1" width="8.33203125" style="166" customWidth="1"/>
    <col min="2" max="2" width="1.6640625" style="166" customWidth="1"/>
    <col min="3" max="3" width="4.1640625" style="166" customWidth="1"/>
    <col min="4" max="4" width="4.33203125" style="166" customWidth="1"/>
    <col min="5" max="5" width="17.1640625" style="166" customWidth="1"/>
    <col min="6" max="7" width="11.1640625" style="166" customWidth="1"/>
    <col min="8" max="8" width="12.5" style="166" customWidth="1"/>
    <col min="9" max="9" width="7" style="166" customWidth="1"/>
    <col min="10" max="10" width="5.1640625" style="166" customWidth="1"/>
    <col min="11" max="11" width="11.5" style="166" customWidth="1"/>
    <col min="12" max="12" width="12" style="166" customWidth="1"/>
    <col min="13" max="14" width="6" style="166" customWidth="1"/>
    <col min="15" max="15" width="2" style="166" customWidth="1"/>
    <col min="16" max="16" width="12.5" style="166" customWidth="1"/>
    <col min="17" max="17" width="4.1640625" style="166" customWidth="1"/>
    <col min="18" max="18" width="14.83203125" style="166" customWidth="1"/>
    <col min="19" max="19" width="1.6640625" style="166" customWidth="1"/>
    <col min="20" max="20" width="8.1640625" style="166" customWidth="1"/>
    <col min="21" max="21" width="29.6640625" style="166" hidden="1" customWidth="1"/>
    <col min="22" max="22" width="16.33203125" style="166" hidden="1" customWidth="1"/>
    <col min="23" max="23" width="12.33203125" style="166" hidden="1" customWidth="1"/>
    <col min="24" max="24" width="16.33203125" style="166" hidden="1" customWidth="1"/>
    <col min="25" max="25" width="12.1640625" style="166" hidden="1" customWidth="1"/>
    <col min="26" max="26" width="15" style="166" hidden="1" customWidth="1"/>
    <col min="27" max="27" width="11" style="166" hidden="1" customWidth="1"/>
    <col min="28" max="28" width="15" style="166" hidden="1" customWidth="1"/>
    <col min="29" max="29" width="16.33203125" style="166" hidden="1" customWidth="1"/>
    <col min="30" max="30" width="11" style="166" customWidth="1"/>
    <col min="31" max="31" width="15" style="166" customWidth="1"/>
    <col min="32" max="32" width="16.33203125" style="166" customWidth="1"/>
    <col min="33" max="44" width="9.33203125" style="166"/>
    <col min="45" max="66" width="9.33203125" style="166" hidden="1"/>
    <col min="67" max="16384" width="9.33203125" style="166"/>
  </cols>
  <sheetData>
    <row r="1" spans="1:67" ht="21.8" customHeight="1" x14ac:dyDescent="0.35">
      <c r="A1" s="105"/>
      <c r="B1" s="8"/>
      <c r="C1" s="8"/>
      <c r="D1" s="9" t="s">
        <v>1</v>
      </c>
      <c r="E1" s="8"/>
      <c r="F1" s="10" t="s">
        <v>116</v>
      </c>
      <c r="G1" s="10"/>
      <c r="H1" s="161" t="s">
        <v>117</v>
      </c>
      <c r="I1" s="161"/>
      <c r="J1" s="161"/>
      <c r="K1" s="161"/>
      <c r="L1" s="10" t="s">
        <v>118</v>
      </c>
      <c r="M1" s="8"/>
      <c r="N1" s="8"/>
      <c r="O1" s="9" t="s">
        <v>119</v>
      </c>
      <c r="P1" s="8"/>
      <c r="Q1" s="8"/>
      <c r="R1" s="8"/>
      <c r="S1" s="8"/>
      <c r="T1" s="10" t="s">
        <v>120</v>
      </c>
      <c r="U1" s="10"/>
      <c r="V1" s="105"/>
      <c r="W1" s="105"/>
      <c r="X1" s="105"/>
      <c r="Y1" s="105"/>
      <c r="Z1" s="105"/>
      <c r="AA1" s="105"/>
      <c r="AB1" s="105"/>
      <c r="AC1" s="105"/>
      <c r="AD1" s="105"/>
      <c r="AE1" s="105"/>
      <c r="AF1" s="105"/>
      <c r="AG1" s="105"/>
      <c r="AH1" s="105"/>
      <c r="AI1" s="105"/>
      <c r="AJ1" s="105"/>
      <c r="AK1" s="105"/>
      <c r="AL1" s="105"/>
      <c r="AM1" s="105"/>
      <c r="AN1" s="105"/>
      <c r="AO1" s="105"/>
      <c r="AP1" s="105"/>
      <c r="AQ1" s="105"/>
      <c r="AR1" s="105"/>
      <c r="AS1" s="105"/>
      <c r="AT1" s="105"/>
      <c r="AU1" s="105"/>
      <c r="AV1" s="105"/>
      <c r="AW1" s="105"/>
      <c r="AX1" s="105"/>
      <c r="AY1" s="105"/>
      <c r="AZ1" s="105"/>
      <c r="BA1" s="105"/>
      <c r="BB1" s="105"/>
      <c r="BC1" s="105"/>
      <c r="BD1" s="105"/>
      <c r="BE1" s="105"/>
      <c r="BF1" s="105"/>
      <c r="BG1" s="105"/>
      <c r="BH1" s="105"/>
      <c r="BI1" s="105"/>
      <c r="BJ1" s="105"/>
      <c r="BK1" s="105"/>
      <c r="BL1" s="105"/>
      <c r="BM1" s="105"/>
      <c r="BN1" s="105"/>
      <c r="BO1" s="105"/>
    </row>
    <row r="2" spans="1:67" ht="37" customHeight="1" x14ac:dyDescent="0.35">
      <c r="C2" s="167" t="s">
        <v>7</v>
      </c>
      <c r="D2" s="168"/>
      <c r="E2" s="168"/>
      <c r="F2" s="168"/>
      <c r="G2" s="168"/>
      <c r="H2" s="168"/>
      <c r="I2" s="168"/>
      <c r="J2" s="168"/>
      <c r="K2" s="168"/>
      <c r="L2" s="168"/>
      <c r="M2" s="168"/>
      <c r="N2" s="168"/>
      <c r="O2" s="168"/>
      <c r="P2" s="168"/>
      <c r="Q2" s="168"/>
      <c r="R2" s="169"/>
      <c r="T2" s="170" t="s">
        <v>8</v>
      </c>
      <c r="U2" s="171"/>
      <c r="V2" s="171"/>
      <c r="W2" s="171"/>
      <c r="X2" s="171"/>
      <c r="Y2" s="171"/>
      <c r="Z2" s="171"/>
      <c r="AA2" s="171"/>
      <c r="AB2" s="171"/>
      <c r="AC2" s="171"/>
      <c r="AD2" s="171"/>
      <c r="AU2" s="172" t="s">
        <v>93</v>
      </c>
    </row>
    <row r="3" spans="1:67" ht="6.9" customHeight="1" x14ac:dyDescent="0.35">
      <c r="B3" s="173"/>
      <c r="C3" s="174"/>
      <c r="D3" s="174"/>
      <c r="E3" s="174"/>
      <c r="F3" s="174"/>
      <c r="G3" s="174"/>
      <c r="H3" s="174"/>
      <c r="I3" s="174"/>
      <c r="J3" s="174"/>
      <c r="K3" s="174"/>
      <c r="L3" s="174"/>
      <c r="M3" s="174"/>
      <c r="N3" s="174"/>
      <c r="O3" s="174"/>
      <c r="P3" s="174"/>
      <c r="Q3" s="174"/>
      <c r="R3" s="174"/>
      <c r="S3" s="175"/>
      <c r="AU3" s="172" t="s">
        <v>86</v>
      </c>
    </row>
    <row r="4" spans="1:67" ht="37" customHeight="1" x14ac:dyDescent="0.35">
      <c r="B4" s="176"/>
      <c r="C4" s="177" t="s">
        <v>121</v>
      </c>
      <c r="D4" s="178"/>
      <c r="E4" s="178"/>
      <c r="F4" s="178"/>
      <c r="G4" s="178"/>
      <c r="H4" s="178"/>
      <c r="I4" s="178"/>
      <c r="J4" s="178"/>
      <c r="K4" s="178"/>
      <c r="L4" s="178"/>
      <c r="M4" s="178"/>
      <c r="N4" s="178"/>
      <c r="O4" s="178"/>
      <c r="P4" s="178"/>
      <c r="Q4" s="178"/>
      <c r="R4" s="179"/>
      <c r="S4" s="180"/>
      <c r="U4" s="181" t="s">
        <v>13</v>
      </c>
      <c r="AU4" s="172" t="s">
        <v>6</v>
      </c>
    </row>
    <row r="5" spans="1:67" ht="6.9" customHeight="1" x14ac:dyDescent="0.35">
      <c r="B5" s="176"/>
      <c r="C5" s="182"/>
      <c r="D5" s="182"/>
      <c r="E5" s="182"/>
      <c r="F5" s="182"/>
      <c r="G5" s="182"/>
      <c r="H5" s="182"/>
      <c r="I5" s="182"/>
      <c r="J5" s="182"/>
      <c r="K5" s="182"/>
      <c r="L5" s="182"/>
      <c r="M5" s="182"/>
      <c r="N5" s="182"/>
      <c r="O5" s="182"/>
      <c r="P5" s="182"/>
      <c r="Q5" s="182"/>
      <c r="R5" s="182"/>
      <c r="S5" s="180"/>
    </row>
    <row r="6" spans="1:67" ht="25.4" customHeight="1" x14ac:dyDescent="0.35">
      <c r="B6" s="176"/>
      <c r="C6" s="182"/>
      <c r="D6" s="183" t="s">
        <v>17</v>
      </c>
      <c r="E6" s="182"/>
      <c r="F6" s="184" t="str">
        <f>'Rekapitulace stavby'!K6</f>
        <v>Modernizace střediska praktického vyučování v Chlumci nad Cidlinou</v>
      </c>
      <c r="G6" s="185"/>
      <c r="H6" s="185"/>
      <c r="I6" s="185"/>
      <c r="J6" s="185"/>
      <c r="K6" s="185"/>
      <c r="L6" s="185"/>
      <c r="M6" s="185"/>
      <c r="N6" s="185"/>
      <c r="O6" s="185"/>
      <c r="P6" s="185"/>
      <c r="Q6" s="182"/>
      <c r="R6" s="182"/>
      <c r="S6" s="180"/>
    </row>
    <row r="7" spans="1:67" ht="25.4" customHeight="1" x14ac:dyDescent="0.35">
      <c r="B7" s="176"/>
      <c r="C7" s="182"/>
      <c r="D7" s="183" t="s">
        <v>122</v>
      </c>
      <c r="E7" s="182"/>
      <c r="F7" s="184" t="s">
        <v>123</v>
      </c>
      <c r="G7" s="186"/>
      <c r="H7" s="186"/>
      <c r="I7" s="186"/>
      <c r="J7" s="186"/>
      <c r="K7" s="186"/>
      <c r="L7" s="186"/>
      <c r="M7" s="186"/>
      <c r="N7" s="186"/>
      <c r="O7" s="186"/>
      <c r="P7" s="186"/>
      <c r="Q7" s="182"/>
      <c r="R7" s="182"/>
      <c r="S7" s="180"/>
    </row>
    <row r="8" spans="1:67" s="112" customFormat="1" ht="32.9" customHeight="1" x14ac:dyDescent="0.35">
      <c r="B8" s="187"/>
      <c r="C8" s="188"/>
      <c r="D8" s="189" t="s">
        <v>124</v>
      </c>
      <c r="E8" s="188"/>
      <c r="F8" s="190" t="s">
        <v>2225</v>
      </c>
      <c r="G8" s="191"/>
      <c r="H8" s="191"/>
      <c r="I8" s="191"/>
      <c r="J8" s="191"/>
      <c r="K8" s="191"/>
      <c r="L8" s="191"/>
      <c r="M8" s="191"/>
      <c r="N8" s="191"/>
      <c r="O8" s="191"/>
      <c r="P8" s="191"/>
      <c r="Q8" s="188"/>
      <c r="R8" s="188"/>
      <c r="S8" s="192"/>
    </row>
    <row r="9" spans="1:67" s="112" customFormat="1" ht="14.4" customHeight="1" x14ac:dyDescent="0.35">
      <c r="B9" s="187"/>
      <c r="C9" s="188"/>
      <c r="D9" s="183" t="s">
        <v>19</v>
      </c>
      <c r="E9" s="188"/>
      <c r="F9" s="193" t="s">
        <v>2220</v>
      </c>
      <c r="G9" s="188"/>
      <c r="H9" s="188"/>
      <c r="I9" s="188"/>
      <c r="J9" s="188"/>
      <c r="K9" s="188"/>
      <c r="L9" s="188"/>
      <c r="M9" s="183" t="s">
        <v>20</v>
      </c>
      <c r="N9" s="188"/>
      <c r="O9" s="193" t="s">
        <v>5</v>
      </c>
      <c r="P9" s="188"/>
      <c r="Q9" s="188"/>
      <c r="R9" s="188"/>
      <c r="S9" s="192"/>
    </row>
    <row r="10" spans="1:67" s="112" customFormat="1" ht="14.4" customHeight="1" x14ac:dyDescent="0.35">
      <c r="B10" s="187"/>
      <c r="C10" s="188"/>
      <c r="D10" s="183" t="s">
        <v>21</v>
      </c>
      <c r="E10" s="188"/>
      <c r="F10" s="193" t="s">
        <v>22</v>
      </c>
      <c r="G10" s="188"/>
      <c r="H10" s="188"/>
      <c r="I10" s="188"/>
      <c r="J10" s="188"/>
      <c r="K10" s="188"/>
      <c r="L10" s="188"/>
      <c r="M10" s="183" t="s">
        <v>23</v>
      </c>
      <c r="N10" s="188"/>
      <c r="O10" s="194">
        <f>'Rekapitulace stavby'!AN8</f>
        <v>0</v>
      </c>
      <c r="P10" s="194"/>
      <c r="Q10" s="188"/>
      <c r="R10" s="188"/>
      <c r="S10" s="192"/>
    </row>
    <row r="11" spans="1:67" s="112" customFormat="1" ht="10.8" customHeight="1" x14ac:dyDescent="0.35">
      <c r="B11" s="187"/>
      <c r="C11" s="188"/>
      <c r="D11" s="188"/>
      <c r="E11" s="188"/>
      <c r="F11" s="188"/>
      <c r="G11" s="188"/>
      <c r="H11" s="188"/>
      <c r="I11" s="188"/>
      <c r="J11" s="188"/>
      <c r="K11" s="188"/>
      <c r="L11" s="188"/>
      <c r="M11" s="188"/>
      <c r="N11" s="188"/>
      <c r="O11" s="188"/>
      <c r="P11" s="188"/>
      <c r="Q11" s="188"/>
      <c r="R11" s="188"/>
      <c r="S11" s="192"/>
    </row>
    <row r="12" spans="1:67" s="112" customFormat="1" ht="14.4" customHeight="1" x14ac:dyDescent="0.35">
      <c r="B12" s="187"/>
      <c r="C12" s="188"/>
      <c r="D12" s="183" t="s">
        <v>24</v>
      </c>
      <c r="E12" s="188"/>
      <c r="F12" s="188"/>
      <c r="G12" s="188"/>
      <c r="H12" s="188"/>
      <c r="I12" s="188"/>
      <c r="J12" s="188"/>
      <c r="K12" s="188"/>
      <c r="L12" s="188"/>
      <c r="M12" s="183" t="s">
        <v>25</v>
      </c>
      <c r="N12" s="188"/>
      <c r="O12" s="195" t="s">
        <v>5</v>
      </c>
      <c r="P12" s="195"/>
      <c r="Q12" s="188"/>
      <c r="R12" s="188"/>
      <c r="S12" s="192"/>
    </row>
    <row r="13" spans="1:67" s="112" customFormat="1" ht="18" customHeight="1" x14ac:dyDescent="0.35">
      <c r="B13" s="187"/>
      <c r="C13" s="188"/>
      <c r="D13" s="188"/>
      <c r="E13" s="193" t="s">
        <v>26</v>
      </c>
      <c r="F13" s="188"/>
      <c r="G13" s="188"/>
      <c r="H13" s="188"/>
      <c r="I13" s="188"/>
      <c r="J13" s="188"/>
      <c r="K13" s="188"/>
      <c r="L13" s="188"/>
      <c r="M13" s="183" t="s">
        <v>27</v>
      </c>
      <c r="N13" s="188"/>
      <c r="O13" s="195" t="s">
        <v>5</v>
      </c>
      <c r="P13" s="195"/>
      <c r="Q13" s="188"/>
      <c r="R13" s="188"/>
      <c r="S13" s="192"/>
    </row>
    <row r="14" spans="1:67" s="112" customFormat="1" ht="6.9" customHeight="1" x14ac:dyDescent="0.35">
      <c r="B14" s="187"/>
      <c r="C14" s="188"/>
      <c r="D14" s="188"/>
      <c r="E14" s="188"/>
      <c r="F14" s="188"/>
      <c r="G14" s="188"/>
      <c r="H14" s="188"/>
      <c r="I14" s="188"/>
      <c r="J14" s="188"/>
      <c r="K14" s="188"/>
      <c r="L14" s="188"/>
      <c r="M14" s="188"/>
      <c r="N14" s="188"/>
      <c r="O14" s="188"/>
      <c r="P14" s="188"/>
      <c r="Q14" s="188"/>
      <c r="R14" s="188"/>
      <c r="S14" s="192"/>
    </row>
    <row r="15" spans="1:67" s="112" customFormat="1" ht="14.4" customHeight="1" x14ac:dyDescent="0.35">
      <c r="B15" s="187"/>
      <c r="C15" s="188"/>
      <c r="D15" s="183" t="s">
        <v>28</v>
      </c>
      <c r="E15" s="188"/>
      <c r="F15" s="188"/>
      <c r="G15" s="188"/>
      <c r="H15" s="188"/>
      <c r="I15" s="188"/>
      <c r="J15" s="188"/>
      <c r="K15" s="188"/>
      <c r="L15" s="188"/>
      <c r="M15" s="183" t="s">
        <v>25</v>
      </c>
      <c r="N15" s="188"/>
      <c r="O15" s="195">
        <f>+'Rekapitulace stavby'!$AN$13</f>
        <v>0</v>
      </c>
      <c r="P15" s="195"/>
      <c r="Q15" s="188"/>
      <c r="R15" s="188"/>
      <c r="S15" s="192"/>
    </row>
    <row r="16" spans="1:67" s="112" customFormat="1" ht="18" customHeight="1" x14ac:dyDescent="0.35">
      <c r="B16" s="187"/>
      <c r="C16" s="188"/>
      <c r="D16" s="188"/>
      <c r="E16" s="193">
        <f>+'Rekapitulace stavby'!$E$14</f>
        <v>0</v>
      </c>
      <c r="F16" s="188"/>
      <c r="G16" s="188"/>
      <c r="H16" s="188"/>
      <c r="I16" s="188"/>
      <c r="J16" s="188"/>
      <c r="K16" s="188"/>
      <c r="L16" s="188"/>
      <c r="M16" s="183" t="s">
        <v>27</v>
      </c>
      <c r="N16" s="188"/>
      <c r="O16" s="195">
        <f>+'Rekapitulace stavby'!$AN$14</f>
        <v>0</v>
      </c>
      <c r="P16" s="195"/>
      <c r="Q16" s="188"/>
      <c r="R16" s="188"/>
      <c r="S16" s="192"/>
    </row>
    <row r="17" spans="2:19" s="112" customFormat="1" ht="6.9" customHeight="1" x14ac:dyDescent="0.35">
      <c r="B17" s="187"/>
      <c r="C17" s="188"/>
      <c r="D17" s="188"/>
      <c r="E17" s="188"/>
      <c r="F17" s="188"/>
      <c r="G17" s="188"/>
      <c r="H17" s="188"/>
      <c r="I17" s="188"/>
      <c r="J17" s="188"/>
      <c r="K17" s="188"/>
      <c r="L17" s="188"/>
      <c r="M17" s="188"/>
      <c r="N17" s="188"/>
      <c r="O17" s="188"/>
      <c r="P17" s="188"/>
      <c r="Q17" s="188"/>
      <c r="R17" s="188"/>
      <c r="S17" s="192"/>
    </row>
    <row r="18" spans="2:19" s="112" customFormat="1" ht="14.4" customHeight="1" x14ac:dyDescent="0.35">
      <c r="B18" s="187"/>
      <c r="C18" s="188"/>
      <c r="D18" s="183" t="s">
        <v>29</v>
      </c>
      <c r="E18" s="188"/>
      <c r="F18" s="188"/>
      <c r="G18" s="188"/>
      <c r="H18" s="188"/>
      <c r="I18" s="188"/>
      <c r="J18" s="188"/>
      <c r="K18" s="188"/>
      <c r="L18" s="188"/>
      <c r="M18" s="183" t="s">
        <v>25</v>
      </c>
      <c r="N18" s="188"/>
      <c r="O18" s="195" t="s">
        <v>5</v>
      </c>
      <c r="P18" s="195"/>
      <c r="Q18" s="188"/>
      <c r="R18" s="188"/>
      <c r="S18" s="192"/>
    </row>
    <row r="19" spans="2:19" s="112" customFormat="1" ht="18" customHeight="1" x14ac:dyDescent="0.35">
      <c r="B19" s="187"/>
      <c r="C19" s="188"/>
      <c r="D19" s="188"/>
      <c r="E19" s="193" t="s">
        <v>30</v>
      </c>
      <c r="F19" s="188"/>
      <c r="G19" s="188"/>
      <c r="H19" s="188"/>
      <c r="I19" s="188"/>
      <c r="J19" s="188"/>
      <c r="K19" s="188"/>
      <c r="L19" s="188"/>
      <c r="M19" s="183" t="s">
        <v>27</v>
      </c>
      <c r="N19" s="188"/>
      <c r="O19" s="195" t="s">
        <v>5</v>
      </c>
      <c r="P19" s="195"/>
      <c r="Q19" s="188"/>
      <c r="R19" s="188"/>
      <c r="S19" s="192"/>
    </row>
    <row r="20" spans="2:19" s="112" customFormat="1" ht="6.9" customHeight="1" x14ac:dyDescent="0.35">
      <c r="B20" s="187"/>
      <c r="C20" s="188"/>
      <c r="D20" s="188"/>
      <c r="E20" s="188"/>
      <c r="F20" s="188"/>
      <c r="G20" s="188"/>
      <c r="H20" s="188"/>
      <c r="I20" s="188"/>
      <c r="J20" s="188"/>
      <c r="K20" s="188"/>
      <c r="L20" s="188"/>
      <c r="M20" s="188"/>
      <c r="N20" s="188"/>
      <c r="O20" s="188"/>
      <c r="P20" s="188"/>
      <c r="Q20" s="188"/>
      <c r="R20" s="188"/>
      <c r="S20" s="192"/>
    </row>
    <row r="21" spans="2:19" s="112" customFormat="1" ht="14.4" customHeight="1" x14ac:dyDescent="0.35">
      <c r="B21" s="187"/>
      <c r="C21" s="188"/>
      <c r="D21" s="183" t="s">
        <v>32</v>
      </c>
      <c r="E21" s="188"/>
      <c r="F21" s="188"/>
      <c r="G21" s="188"/>
      <c r="H21" s="188"/>
      <c r="I21" s="188"/>
      <c r="J21" s="188"/>
      <c r="K21" s="188"/>
      <c r="L21" s="188"/>
      <c r="M21" s="183" t="s">
        <v>25</v>
      </c>
      <c r="N21" s="188"/>
      <c r="O21" s="195" t="str">
        <f>IF('Rekapitulace stavby'!AN19="","",'Rekapitulace stavby'!AN19)</f>
        <v/>
      </c>
      <c r="P21" s="195"/>
      <c r="Q21" s="188"/>
      <c r="R21" s="188"/>
      <c r="S21" s="192"/>
    </row>
    <row r="22" spans="2:19" s="112" customFormat="1" ht="18" customHeight="1" x14ac:dyDescent="0.35">
      <c r="B22" s="187"/>
      <c r="C22" s="188"/>
      <c r="D22" s="188"/>
      <c r="E22" s="193" t="str">
        <f>IF('Rekapitulace stavby'!E20="","",'Rekapitulace stavby'!E20)</f>
        <v xml:space="preserve"> </v>
      </c>
      <c r="F22" s="188"/>
      <c r="G22" s="188"/>
      <c r="H22" s="188"/>
      <c r="I22" s="188"/>
      <c r="J22" s="188"/>
      <c r="K22" s="188"/>
      <c r="L22" s="188"/>
      <c r="M22" s="183" t="s">
        <v>27</v>
      </c>
      <c r="N22" s="188"/>
      <c r="O22" s="195" t="str">
        <f>IF('Rekapitulace stavby'!AN20="","",'Rekapitulace stavby'!AN20)</f>
        <v/>
      </c>
      <c r="P22" s="195"/>
      <c r="Q22" s="188"/>
      <c r="R22" s="188"/>
      <c r="S22" s="192"/>
    </row>
    <row r="23" spans="2:19" s="112" customFormat="1" ht="6.9" customHeight="1" x14ac:dyDescent="0.35">
      <c r="B23" s="187"/>
      <c r="C23" s="188"/>
      <c r="D23" s="188"/>
      <c r="E23" s="188"/>
      <c r="F23" s="188"/>
      <c r="G23" s="188"/>
      <c r="H23" s="188"/>
      <c r="I23" s="188"/>
      <c r="J23" s="188"/>
      <c r="K23" s="188"/>
      <c r="L23" s="188"/>
      <c r="M23" s="188"/>
      <c r="N23" s="188"/>
      <c r="O23" s="188"/>
      <c r="P23" s="188"/>
      <c r="Q23" s="188"/>
      <c r="R23" s="188"/>
      <c r="S23" s="192"/>
    </row>
    <row r="24" spans="2:19" s="112" customFormat="1" ht="14.4" customHeight="1" x14ac:dyDescent="0.35">
      <c r="B24" s="187"/>
      <c r="C24" s="188"/>
      <c r="D24" s="183" t="s">
        <v>34</v>
      </c>
      <c r="E24" s="188"/>
      <c r="F24" s="188"/>
      <c r="G24" s="188"/>
      <c r="H24" s="188"/>
      <c r="I24" s="188"/>
      <c r="J24" s="188"/>
      <c r="K24" s="188"/>
      <c r="L24" s="188"/>
      <c r="M24" s="188"/>
      <c r="N24" s="188"/>
      <c r="O24" s="188"/>
      <c r="P24" s="188"/>
      <c r="Q24" s="188"/>
      <c r="R24" s="188"/>
      <c r="S24" s="192"/>
    </row>
    <row r="25" spans="2:19" s="112" customFormat="1" ht="22.6" customHeight="1" x14ac:dyDescent="0.35">
      <c r="B25" s="187"/>
      <c r="C25" s="188"/>
      <c r="D25" s="188"/>
      <c r="E25" s="196" t="s">
        <v>5</v>
      </c>
      <c r="F25" s="196"/>
      <c r="G25" s="196"/>
      <c r="H25" s="196"/>
      <c r="I25" s="196"/>
      <c r="J25" s="196"/>
      <c r="K25" s="196"/>
      <c r="L25" s="196"/>
      <c r="M25" s="188"/>
      <c r="N25" s="188"/>
      <c r="O25" s="188"/>
      <c r="P25" s="188"/>
      <c r="Q25" s="188"/>
      <c r="R25" s="188"/>
      <c r="S25" s="192"/>
    </row>
    <row r="26" spans="2:19" s="112" customFormat="1" ht="6.9" customHeight="1" x14ac:dyDescent="0.35">
      <c r="B26" s="187"/>
      <c r="C26" s="188"/>
      <c r="D26" s="188"/>
      <c r="E26" s="188"/>
      <c r="F26" s="188"/>
      <c r="G26" s="188"/>
      <c r="H26" s="188"/>
      <c r="I26" s="188"/>
      <c r="J26" s="188"/>
      <c r="K26" s="188"/>
      <c r="L26" s="188"/>
      <c r="M26" s="188"/>
      <c r="N26" s="188"/>
      <c r="O26" s="188"/>
      <c r="P26" s="188"/>
      <c r="Q26" s="188"/>
      <c r="R26" s="188"/>
      <c r="S26" s="192"/>
    </row>
    <row r="27" spans="2:19" s="112" customFormat="1" ht="6.9" customHeight="1" x14ac:dyDescent="0.35">
      <c r="B27" s="187"/>
      <c r="C27" s="188"/>
      <c r="D27" s="197"/>
      <c r="E27" s="197"/>
      <c r="F27" s="197"/>
      <c r="G27" s="197"/>
      <c r="H27" s="197"/>
      <c r="I27" s="197"/>
      <c r="J27" s="197"/>
      <c r="K27" s="197"/>
      <c r="L27" s="197"/>
      <c r="M27" s="197"/>
      <c r="N27" s="197"/>
      <c r="O27" s="197"/>
      <c r="P27" s="197"/>
      <c r="Q27" s="188"/>
      <c r="R27" s="188"/>
      <c r="S27" s="192"/>
    </row>
    <row r="28" spans="2:19" s="112" customFormat="1" ht="14.4" customHeight="1" x14ac:dyDescent="0.35">
      <c r="B28" s="187"/>
      <c r="C28" s="188"/>
      <c r="D28" s="198" t="s">
        <v>127</v>
      </c>
      <c r="E28" s="188"/>
      <c r="F28" s="188"/>
      <c r="G28" s="188"/>
      <c r="H28" s="188"/>
      <c r="I28" s="188"/>
      <c r="J28" s="188"/>
      <c r="K28" s="188"/>
      <c r="L28" s="188"/>
      <c r="M28" s="199">
        <f>N89</f>
        <v>0</v>
      </c>
      <c r="N28" s="199"/>
      <c r="O28" s="199"/>
      <c r="P28" s="199"/>
      <c r="Q28" s="188"/>
      <c r="R28" s="188"/>
      <c r="S28" s="192"/>
    </row>
    <row r="29" spans="2:19" s="112" customFormat="1" ht="14.4" customHeight="1" x14ac:dyDescent="0.35">
      <c r="B29" s="187"/>
      <c r="C29" s="188"/>
      <c r="D29" s="200" t="s">
        <v>128</v>
      </c>
      <c r="E29" s="188"/>
      <c r="F29" s="188"/>
      <c r="G29" s="188"/>
      <c r="H29" s="188"/>
      <c r="I29" s="188"/>
      <c r="J29" s="188"/>
      <c r="K29" s="188"/>
      <c r="L29" s="188"/>
      <c r="M29" s="199">
        <f>N93</f>
        <v>0</v>
      </c>
      <c r="N29" s="199"/>
      <c r="O29" s="199"/>
      <c r="P29" s="199"/>
      <c r="Q29" s="188"/>
      <c r="R29" s="188"/>
      <c r="S29" s="192"/>
    </row>
    <row r="30" spans="2:19" s="112" customFormat="1" ht="6.9" customHeight="1" x14ac:dyDescent="0.35">
      <c r="B30" s="187"/>
      <c r="C30" s="188"/>
      <c r="D30" s="188"/>
      <c r="E30" s="188"/>
      <c r="F30" s="188"/>
      <c r="G30" s="188"/>
      <c r="H30" s="188"/>
      <c r="I30" s="188"/>
      <c r="J30" s="188"/>
      <c r="K30" s="188"/>
      <c r="L30" s="188"/>
      <c r="M30" s="188"/>
      <c r="N30" s="188"/>
      <c r="O30" s="188"/>
      <c r="P30" s="188"/>
      <c r="Q30" s="188"/>
      <c r="R30" s="188"/>
      <c r="S30" s="192"/>
    </row>
    <row r="31" spans="2:19" s="112" customFormat="1" ht="25.4" customHeight="1" x14ac:dyDescent="0.35">
      <c r="B31" s="187"/>
      <c r="C31" s="188"/>
      <c r="D31" s="201" t="s">
        <v>37</v>
      </c>
      <c r="E31" s="188"/>
      <c r="F31" s="188"/>
      <c r="G31" s="188"/>
      <c r="H31" s="188"/>
      <c r="I31" s="188"/>
      <c r="J31" s="188"/>
      <c r="K31" s="188"/>
      <c r="L31" s="188"/>
      <c r="M31" s="202">
        <f>ROUND(M28+M29,2)</f>
        <v>0</v>
      </c>
      <c r="N31" s="191"/>
      <c r="O31" s="191"/>
      <c r="P31" s="191"/>
      <c r="Q31" s="188"/>
      <c r="R31" s="188"/>
      <c r="S31" s="192"/>
    </row>
    <row r="32" spans="2:19" s="112" customFormat="1" ht="6.9" customHeight="1" x14ac:dyDescent="0.35">
      <c r="B32" s="187"/>
      <c r="C32" s="188"/>
      <c r="D32" s="197"/>
      <c r="E32" s="197"/>
      <c r="F32" s="197"/>
      <c r="G32" s="197"/>
      <c r="H32" s="197"/>
      <c r="I32" s="197"/>
      <c r="J32" s="197"/>
      <c r="K32" s="197"/>
      <c r="L32" s="197"/>
      <c r="M32" s="197"/>
      <c r="N32" s="197"/>
      <c r="O32" s="197"/>
      <c r="P32" s="197"/>
      <c r="Q32" s="188"/>
      <c r="R32" s="188"/>
      <c r="S32" s="192"/>
    </row>
    <row r="33" spans="2:19" s="112" customFormat="1" ht="14.4" customHeight="1" x14ac:dyDescent="0.35">
      <c r="B33" s="187"/>
      <c r="C33" s="188"/>
      <c r="D33" s="203" t="s">
        <v>38</v>
      </c>
      <c r="E33" s="203" t="s">
        <v>39</v>
      </c>
      <c r="F33" s="204">
        <v>0.21</v>
      </c>
      <c r="G33" s="205" t="s">
        <v>40</v>
      </c>
      <c r="H33" s="206">
        <f>ROUND((SUM(BF93:BF94)+SUM(BF113:BF116)), 2)</f>
        <v>0</v>
      </c>
      <c r="I33" s="191"/>
      <c r="J33" s="191"/>
      <c r="K33" s="188"/>
      <c r="L33" s="188"/>
      <c r="M33" s="206">
        <f>ROUND(ROUND((SUM(BF93:BF94)+SUM(BF113:BF116)), 2)*F33, 2)</f>
        <v>0</v>
      </c>
      <c r="N33" s="191"/>
      <c r="O33" s="191"/>
      <c r="P33" s="191"/>
      <c r="Q33" s="188"/>
      <c r="R33" s="188"/>
      <c r="S33" s="192"/>
    </row>
    <row r="34" spans="2:19" s="112" customFormat="1" ht="14.4" customHeight="1" x14ac:dyDescent="0.35">
      <c r="B34" s="187"/>
      <c r="C34" s="188"/>
      <c r="D34" s="188"/>
      <c r="E34" s="203" t="s">
        <v>41</v>
      </c>
      <c r="F34" s="204">
        <v>0.15</v>
      </c>
      <c r="G34" s="205" t="s">
        <v>40</v>
      </c>
      <c r="H34" s="206">
        <f>ROUND((SUM(BG93:BG94)+SUM(BG113:BG116)), 2)</f>
        <v>0</v>
      </c>
      <c r="I34" s="191"/>
      <c r="J34" s="191"/>
      <c r="K34" s="188"/>
      <c r="L34" s="188"/>
      <c r="M34" s="206">
        <f>ROUND(ROUND((SUM(BG93:BG94)+SUM(BG113:BG116)), 2)*F34, 2)</f>
        <v>0</v>
      </c>
      <c r="N34" s="191"/>
      <c r="O34" s="191"/>
      <c r="P34" s="191"/>
      <c r="Q34" s="188"/>
      <c r="R34" s="188"/>
      <c r="S34" s="192"/>
    </row>
    <row r="35" spans="2:19" s="112" customFormat="1" ht="14.4" hidden="1" customHeight="1" x14ac:dyDescent="0.35">
      <c r="B35" s="187"/>
      <c r="C35" s="188"/>
      <c r="D35" s="188"/>
      <c r="E35" s="203" t="s">
        <v>42</v>
      </c>
      <c r="F35" s="204">
        <v>0.21</v>
      </c>
      <c r="G35" s="205" t="s">
        <v>40</v>
      </c>
      <c r="H35" s="206">
        <f>ROUND((SUM(BH93:BH94)+SUM(BH113:BH116)), 2)</f>
        <v>0</v>
      </c>
      <c r="I35" s="191"/>
      <c r="J35" s="191"/>
      <c r="K35" s="188"/>
      <c r="L35" s="188"/>
      <c r="M35" s="206">
        <v>0</v>
      </c>
      <c r="N35" s="191"/>
      <c r="O35" s="191"/>
      <c r="P35" s="191"/>
      <c r="Q35" s="188"/>
      <c r="R35" s="188"/>
      <c r="S35" s="192"/>
    </row>
    <row r="36" spans="2:19" s="112" customFormat="1" ht="14.4" hidden="1" customHeight="1" x14ac:dyDescent="0.35">
      <c r="B36" s="187"/>
      <c r="C36" s="188"/>
      <c r="D36" s="188"/>
      <c r="E36" s="203" t="s">
        <v>43</v>
      </c>
      <c r="F36" s="204">
        <v>0.15</v>
      </c>
      <c r="G36" s="205" t="s">
        <v>40</v>
      </c>
      <c r="H36" s="206">
        <f>ROUND((SUM(BI93:BI94)+SUM(BI113:BI116)), 2)</f>
        <v>0</v>
      </c>
      <c r="I36" s="191"/>
      <c r="J36" s="191"/>
      <c r="K36" s="188"/>
      <c r="L36" s="188"/>
      <c r="M36" s="206">
        <v>0</v>
      </c>
      <c r="N36" s="191"/>
      <c r="O36" s="191"/>
      <c r="P36" s="191"/>
      <c r="Q36" s="188"/>
      <c r="R36" s="188"/>
      <c r="S36" s="192"/>
    </row>
    <row r="37" spans="2:19" s="112" customFormat="1" ht="14.4" hidden="1" customHeight="1" x14ac:dyDescent="0.35">
      <c r="B37" s="187"/>
      <c r="C37" s="188"/>
      <c r="D37" s="188"/>
      <c r="E37" s="203" t="s">
        <v>44</v>
      </c>
      <c r="F37" s="204">
        <v>0</v>
      </c>
      <c r="G37" s="205" t="s">
        <v>40</v>
      </c>
      <c r="H37" s="206">
        <f>ROUND((SUM(BJ93:BJ94)+SUM(BJ113:BJ116)), 2)</f>
        <v>0</v>
      </c>
      <c r="I37" s="191"/>
      <c r="J37" s="191"/>
      <c r="K37" s="188"/>
      <c r="L37" s="188"/>
      <c r="M37" s="206">
        <v>0</v>
      </c>
      <c r="N37" s="191"/>
      <c r="O37" s="191"/>
      <c r="P37" s="191"/>
      <c r="Q37" s="188"/>
      <c r="R37" s="188"/>
      <c r="S37" s="192"/>
    </row>
    <row r="38" spans="2:19" s="112" customFormat="1" ht="6.9" customHeight="1" x14ac:dyDescent="0.35">
      <c r="B38" s="187"/>
      <c r="C38" s="188"/>
      <c r="D38" s="188"/>
      <c r="E38" s="188"/>
      <c r="F38" s="188"/>
      <c r="G38" s="188"/>
      <c r="H38" s="188"/>
      <c r="I38" s="188"/>
      <c r="J38" s="188"/>
      <c r="K38" s="188"/>
      <c r="L38" s="188"/>
      <c r="M38" s="188"/>
      <c r="N38" s="188"/>
      <c r="O38" s="188"/>
      <c r="P38" s="188"/>
      <c r="Q38" s="188"/>
      <c r="R38" s="188"/>
      <c r="S38" s="192"/>
    </row>
    <row r="39" spans="2:19" s="112" customFormat="1" ht="25.4" customHeight="1" x14ac:dyDescent="0.35">
      <c r="B39" s="187"/>
      <c r="C39" s="207"/>
      <c r="D39" s="208" t="s">
        <v>45</v>
      </c>
      <c r="E39" s="209"/>
      <c r="F39" s="209"/>
      <c r="G39" s="210" t="s">
        <v>46</v>
      </c>
      <c r="H39" s="211" t="s">
        <v>47</v>
      </c>
      <c r="I39" s="209"/>
      <c r="J39" s="209"/>
      <c r="K39" s="209"/>
      <c r="L39" s="212">
        <f>SUM(M31:M37)</f>
        <v>0</v>
      </c>
      <c r="M39" s="212"/>
      <c r="N39" s="212"/>
      <c r="O39" s="212"/>
      <c r="P39" s="213"/>
      <c r="Q39" s="207"/>
      <c r="R39" s="207"/>
      <c r="S39" s="192"/>
    </row>
    <row r="40" spans="2:19" s="112" customFormat="1" ht="14.4" customHeight="1" x14ac:dyDescent="0.35">
      <c r="B40" s="187"/>
      <c r="C40" s="188"/>
      <c r="D40" s="188"/>
      <c r="E40" s="188"/>
      <c r="F40" s="188"/>
      <c r="G40" s="188"/>
      <c r="H40" s="188"/>
      <c r="I40" s="188"/>
      <c r="J40" s="188"/>
      <c r="K40" s="188"/>
      <c r="L40" s="188"/>
      <c r="M40" s="188"/>
      <c r="N40" s="188"/>
      <c r="O40" s="188"/>
      <c r="P40" s="188"/>
      <c r="Q40" s="188"/>
      <c r="R40" s="188"/>
      <c r="S40" s="192"/>
    </row>
    <row r="41" spans="2:19" s="112" customFormat="1" ht="14.4" customHeight="1" x14ac:dyDescent="0.35">
      <c r="B41" s="187"/>
      <c r="C41" s="188"/>
      <c r="D41" s="188"/>
      <c r="E41" s="188"/>
      <c r="F41" s="188"/>
      <c r="G41" s="188"/>
      <c r="H41" s="188"/>
      <c r="I41" s="188"/>
      <c r="J41" s="188"/>
      <c r="K41" s="188"/>
      <c r="L41" s="188"/>
      <c r="M41" s="188"/>
      <c r="N41" s="188"/>
      <c r="O41" s="188"/>
      <c r="P41" s="188"/>
      <c r="Q41" s="188"/>
      <c r="R41" s="188"/>
      <c r="S41" s="192"/>
    </row>
    <row r="42" spans="2:19" x14ac:dyDescent="0.35">
      <c r="B42" s="176"/>
      <c r="C42" s="182"/>
      <c r="D42" s="182"/>
      <c r="E42" s="182"/>
      <c r="F42" s="182"/>
      <c r="G42" s="182"/>
      <c r="H42" s="182"/>
      <c r="I42" s="182"/>
      <c r="J42" s="182"/>
      <c r="K42" s="182"/>
      <c r="L42" s="182"/>
      <c r="M42" s="182"/>
      <c r="N42" s="182"/>
      <c r="O42" s="182"/>
      <c r="P42" s="182"/>
      <c r="Q42" s="182"/>
      <c r="R42" s="182"/>
      <c r="S42" s="180"/>
    </row>
    <row r="43" spans="2:19" x14ac:dyDescent="0.35">
      <c r="B43" s="176"/>
      <c r="C43" s="182"/>
      <c r="D43" s="182"/>
      <c r="E43" s="182"/>
      <c r="F43" s="182"/>
      <c r="G43" s="182"/>
      <c r="H43" s="182"/>
      <c r="I43" s="182"/>
      <c r="J43" s="182"/>
      <c r="K43" s="182"/>
      <c r="L43" s="182"/>
      <c r="M43" s="182"/>
      <c r="N43" s="182"/>
      <c r="O43" s="182"/>
      <c r="P43" s="182"/>
      <c r="Q43" s="182"/>
      <c r="R43" s="182"/>
      <c r="S43" s="180"/>
    </row>
    <row r="44" spans="2:19" x14ac:dyDescent="0.35">
      <c r="B44" s="176"/>
      <c r="C44" s="182"/>
      <c r="D44" s="182"/>
      <c r="E44" s="182"/>
      <c r="F44" s="182"/>
      <c r="G44" s="182"/>
      <c r="H44" s="182"/>
      <c r="I44" s="182"/>
      <c r="J44" s="182"/>
      <c r="K44" s="182"/>
      <c r="L44" s="182"/>
      <c r="M44" s="182"/>
      <c r="N44" s="182"/>
      <c r="O44" s="182"/>
      <c r="P44" s="182"/>
      <c r="Q44" s="182"/>
      <c r="R44" s="182"/>
      <c r="S44" s="180"/>
    </row>
    <row r="45" spans="2:19" x14ac:dyDescent="0.35">
      <c r="B45" s="176"/>
      <c r="C45" s="182"/>
      <c r="D45" s="182"/>
      <c r="E45" s="182"/>
      <c r="F45" s="182"/>
      <c r="G45" s="182"/>
      <c r="H45" s="182"/>
      <c r="I45" s="182"/>
      <c r="J45" s="182"/>
      <c r="K45" s="182"/>
      <c r="L45" s="182"/>
      <c r="M45" s="182"/>
      <c r="N45" s="182"/>
      <c r="O45" s="182"/>
      <c r="P45" s="182"/>
      <c r="Q45" s="182"/>
      <c r="R45" s="182"/>
      <c r="S45" s="180"/>
    </row>
    <row r="46" spans="2:19" x14ac:dyDescent="0.35">
      <c r="B46" s="176"/>
      <c r="C46" s="182"/>
      <c r="D46" s="182"/>
      <c r="E46" s="182"/>
      <c r="F46" s="182"/>
      <c r="G46" s="182"/>
      <c r="H46" s="182"/>
      <c r="I46" s="182"/>
      <c r="J46" s="182"/>
      <c r="K46" s="182"/>
      <c r="L46" s="182"/>
      <c r="M46" s="182"/>
      <c r="N46" s="182"/>
      <c r="O46" s="182"/>
      <c r="P46" s="182"/>
      <c r="Q46" s="182"/>
      <c r="R46" s="182"/>
      <c r="S46" s="180"/>
    </row>
    <row r="47" spans="2:19" x14ac:dyDescent="0.35">
      <c r="B47" s="176"/>
      <c r="C47" s="182"/>
      <c r="D47" s="182"/>
      <c r="E47" s="182"/>
      <c r="F47" s="182"/>
      <c r="G47" s="182"/>
      <c r="H47" s="182"/>
      <c r="I47" s="182"/>
      <c r="J47" s="182"/>
      <c r="K47" s="182"/>
      <c r="L47" s="182"/>
      <c r="M47" s="182"/>
      <c r="N47" s="182"/>
      <c r="O47" s="182"/>
      <c r="P47" s="182"/>
      <c r="Q47" s="182"/>
      <c r="R47" s="182"/>
      <c r="S47" s="180"/>
    </row>
    <row r="48" spans="2:19" x14ac:dyDescent="0.35">
      <c r="B48" s="176"/>
      <c r="C48" s="182"/>
      <c r="D48" s="182"/>
      <c r="E48" s="182"/>
      <c r="F48" s="182"/>
      <c r="G48" s="182"/>
      <c r="H48" s="182"/>
      <c r="I48" s="182"/>
      <c r="J48" s="182"/>
      <c r="K48" s="182"/>
      <c r="L48" s="182"/>
      <c r="M48" s="182"/>
      <c r="N48" s="182"/>
      <c r="O48" s="182"/>
      <c r="P48" s="182"/>
      <c r="Q48" s="182"/>
      <c r="R48" s="182"/>
      <c r="S48" s="180"/>
    </row>
    <row r="49" spans="2:19" x14ac:dyDescent="0.35">
      <c r="B49" s="176"/>
      <c r="C49" s="182"/>
      <c r="D49" s="182"/>
      <c r="E49" s="182"/>
      <c r="F49" s="182"/>
      <c r="G49" s="182"/>
      <c r="H49" s="182"/>
      <c r="I49" s="182"/>
      <c r="J49" s="182"/>
      <c r="K49" s="182"/>
      <c r="L49" s="182"/>
      <c r="M49" s="182"/>
      <c r="N49" s="182"/>
      <c r="O49" s="182"/>
      <c r="P49" s="182"/>
      <c r="Q49" s="182"/>
      <c r="R49" s="182"/>
      <c r="S49" s="180"/>
    </row>
    <row r="50" spans="2:19" s="112" customFormat="1" ht="14.4" x14ac:dyDescent="0.35">
      <c r="B50" s="187"/>
      <c r="C50" s="188"/>
      <c r="D50" s="214" t="s">
        <v>48</v>
      </c>
      <c r="E50" s="197"/>
      <c r="F50" s="197"/>
      <c r="G50" s="197"/>
      <c r="H50" s="215"/>
      <c r="I50" s="188"/>
      <c r="J50" s="214" t="s">
        <v>49</v>
      </c>
      <c r="K50" s="197"/>
      <c r="L50" s="197"/>
      <c r="M50" s="197"/>
      <c r="N50" s="197"/>
      <c r="O50" s="197"/>
      <c r="P50" s="215"/>
      <c r="Q50" s="188"/>
      <c r="R50" s="188"/>
      <c r="S50" s="192"/>
    </row>
    <row r="51" spans="2:19" x14ac:dyDescent="0.35">
      <c r="B51" s="176"/>
      <c r="C51" s="182"/>
      <c r="D51" s="216"/>
      <c r="E51" s="182"/>
      <c r="F51" s="182"/>
      <c r="G51" s="182"/>
      <c r="H51" s="217"/>
      <c r="I51" s="182"/>
      <c r="J51" s="216"/>
      <c r="K51" s="182"/>
      <c r="L51" s="182"/>
      <c r="M51" s="182"/>
      <c r="N51" s="182"/>
      <c r="O51" s="182"/>
      <c r="P51" s="217"/>
      <c r="Q51" s="182"/>
      <c r="R51" s="182"/>
      <c r="S51" s="180"/>
    </row>
    <row r="52" spans="2:19" x14ac:dyDescent="0.35">
      <c r="B52" s="176"/>
      <c r="C52" s="182"/>
      <c r="D52" s="216"/>
      <c r="E52" s="182"/>
      <c r="F52" s="182"/>
      <c r="G52" s="182"/>
      <c r="H52" s="217"/>
      <c r="I52" s="182"/>
      <c r="J52" s="216"/>
      <c r="K52" s="182"/>
      <c r="L52" s="182"/>
      <c r="M52" s="182"/>
      <c r="N52" s="182"/>
      <c r="O52" s="182"/>
      <c r="P52" s="217"/>
      <c r="Q52" s="182"/>
      <c r="R52" s="182"/>
      <c r="S52" s="180"/>
    </row>
    <row r="53" spans="2:19" x14ac:dyDescent="0.35">
      <c r="B53" s="176"/>
      <c r="C53" s="182"/>
      <c r="D53" s="216"/>
      <c r="E53" s="182"/>
      <c r="F53" s="182"/>
      <c r="G53" s="182"/>
      <c r="H53" s="217"/>
      <c r="I53" s="182"/>
      <c r="J53" s="216"/>
      <c r="K53" s="182"/>
      <c r="L53" s="182"/>
      <c r="M53" s="182"/>
      <c r="N53" s="182"/>
      <c r="O53" s="182"/>
      <c r="P53" s="217"/>
      <c r="Q53" s="182"/>
      <c r="R53" s="182"/>
      <c r="S53" s="180"/>
    </row>
    <row r="54" spans="2:19" x14ac:dyDescent="0.35">
      <c r="B54" s="176"/>
      <c r="C54" s="182"/>
      <c r="D54" s="216"/>
      <c r="E54" s="182"/>
      <c r="F54" s="182"/>
      <c r="G54" s="182"/>
      <c r="H54" s="217"/>
      <c r="I54" s="182"/>
      <c r="J54" s="216"/>
      <c r="K54" s="182"/>
      <c r="L54" s="182"/>
      <c r="M54" s="182"/>
      <c r="N54" s="182"/>
      <c r="O54" s="182"/>
      <c r="P54" s="217"/>
      <c r="Q54" s="182"/>
      <c r="R54" s="182"/>
      <c r="S54" s="180"/>
    </row>
    <row r="55" spans="2:19" x14ac:dyDescent="0.35">
      <c r="B55" s="176"/>
      <c r="C55" s="182"/>
      <c r="D55" s="216"/>
      <c r="E55" s="182"/>
      <c r="F55" s="182"/>
      <c r="G55" s="182"/>
      <c r="H55" s="217"/>
      <c r="I55" s="182"/>
      <c r="J55" s="216"/>
      <c r="K55" s="182"/>
      <c r="L55" s="182"/>
      <c r="M55" s="182"/>
      <c r="N55" s="182"/>
      <c r="O55" s="182"/>
      <c r="P55" s="217"/>
      <c r="Q55" s="182"/>
      <c r="R55" s="182"/>
      <c r="S55" s="180"/>
    </row>
    <row r="56" spans="2:19" x14ac:dyDescent="0.35">
      <c r="B56" s="176"/>
      <c r="C56" s="182"/>
      <c r="D56" s="216"/>
      <c r="E56" s="182"/>
      <c r="F56" s="182"/>
      <c r="G56" s="182"/>
      <c r="H56" s="217"/>
      <c r="I56" s="182"/>
      <c r="J56" s="216"/>
      <c r="K56" s="182"/>
      <c r="L56" s="182"/>
      <c r="M56" s="182"/>
      <c r="N56" s="182"/>
      <c r="O56" s="182"/>
      <c r="P56" s="217"/>
      <c r="Q56" s="182"/>
      <c r="R56" s="182"/>
      <c r="S56" s="180"/>
    </row>
    <row r="57" spans="2:19" x14ac:dyDescent="0.35">
      <c r="B57" s="176"/>
      <c r="C57" s="182"/>
      <c r="D57" s="216"/>
      <c r="E57" s="182"/>
      <c r="F57" s="182"/>
      <c r="G57" s="182"/>
      <c r="H57" s="217"/>
      <c r="I57" s="182"/>
      <c r="J57" s="216"/>
      <c r="K57" s="182"/>
      <c r="L57" s="182"/>
      <c r="M57" s="182"/>
      <c r="N57" s="182"/>
      <c r="O57" s="182"/>
      <c r="P57" s="217"/>
      <c r="Q57" s="182"/>
      <c r="R57" s="182"/>
      <c r="S57" s="180"/>
    </row>
    <row r="58" spans="2:19" x14ac:dyDescent="0.35">
      <c r="B58" s="176"/>
      <c r="C58" s="182"/>
      <c r="D58" s="216"/>
      <c r="E58" s="182"/>
      <c r="F58" s="182"/>
      <c r="G58" s="182"/>
      <c r="H58" s="217"/>
      <c r="I58" s="182"/>
      <c r="J58" s="216"/>
      <c r="K58" s="182"/>
      <c r="L58" s="182"/>
      <c r="M58" s="182"/>
      <c r="N58" s="182"/>
      <c r="O58" s="182"/>
      <c r="P58" s="217"/>
      <c r="Q58" s="182"/>
      <c r="R58" s="182"/>
      <c r="S58" s="180"/>
    </row>
    <row r="59" spans="2:19" s="112" customFormat="1" ht="14.4" x14ac:dyDescent="0.35">
      <c r="B59" s="187"/>
      <c r="C59" s="188"/>
      <c r="D59" s="218" t="s">
        <v>50</v>
      </c>
      <c r="E59" s="219"/>
      <c r="F59" s="219"/>
      <c r="G59" s="220" t="s">
        <v>51</v>
      </c>
      <c r="H59" s="221"/>
      <c r="I59" s="188"/>
      <c r="J59" s="218" t="s">
        <v>50</v>
      </c>
      <c r="K59" s="219"/>
      <c r="L59" s="219"/>
      <c r="M59" s="219"/>
      <c r="N59" s="220" t="s">
        <v>51</v>
      </c>
      <c r="O59" s="219"/>
      <c r="P59" s="221"/>
      <c r="Q59" s="188"/>
      <c r="R59" s="188"/>
      <c r="S59" s="192"/>
    </row>
    <row r="60" spans="2:19" x14ac:dyDescent="0.35">
      <c r="B60" s="176"/>
      <c r="C60" s="182"/>
      <c r="D60" s="182"/>
      <c r="E60" s="182"/>
      <c r="F60" s="182"/>
      <c r="G60" s="182"/>
      <c r="H60" s="182"/>
      <c r="I60" s="182"/>
      <c r="J60" s="182"/>
      <c r="K60" s="182"/>
      <c r="L60" s="182"/>
      <c r="M60" s="182"/>
      <c r="N60" s="182"/>
      <c r="O60" s="182"/>
      <c r="P60" s="182"/>
      <c r="Q60" s="182"/>
      <c r="R60" s="182"/>
      <c r="S60" s="180"/>
    </row>
    <row r="61" spans="2:19" s="112" customFormat="1" ht="14.4" x14ac:dyDescent="0.35">
      <c r="B61" s="187"/>
      <c r="C61" s="188"/>
      <c r="D61" s="214" t="s">
        <v>52</v>
      </c>
      <c r="E61" s="197"/>
      <c r="F61" s="197"/>
      <c r="G61" s="197"/>
      <c r="H61" s="215"/>
      <c r="I61" s="188"/>
      <c r="J61" s="214" t="s">
        <v>53</v>
      </c>
      <c r="K61" s="197"/>
      <c r="L61" s="197"/>
      <c r="M61" s="197"/>
      <c r="N61" s="197"/>
      <c r="O61" s="197"/>
      <c r="P61" s="215"/>
      <c r="Q61" s="188"/>
      <c r="R61" s="188"/>
      <c r="S61" s="192"/>
    </row>
    <row r="62" spans="2:19" x14ac:dyDescent="0.35">
      <c r="B62" s="176"/>
      <c r="C62" s="182"/>
      <c r="D62" s="216"/>
      <c r="E62" s="182"/>
      <c r="F62" s="182"/>
      <c r="G62" s="182"/>
      <c r="H62" s="217"/>
      <c r="I62" s="182"/>
      <c r="J62" s="216"/>
      <c r="K62" s="182"/>
      <c r="L62" s="182"/>
      <c r="M62" s="182"/>
      <c r="N62" s="182"/>
      <c r="O62" s="182"/>
      <c r="P62" s="217"/>
      <c r="Q62" s="182"/>
      <c r="R62" s="182"/>
      <c r="S62" s="180"/>
    </row>
    <row r="63" spans="2:19" x14ac:dyDescent="0.35">
      <c r="B63" s="176"/>
      <c r="C63" s="182"/>
      <c r="D63" s="216"/>
      <c r="E63" s="182"/>
      <c r="F63" s="182"/>
      <c r="G63" s="182"/>
      <c r="H63" s="217"/>
      <c r="I63" s="182"/>
      <c r="J63" s="216"/>
      <c r="K63" s="182"/>
      <c r="L63" s="182"/>
      <c r="M63" s="182"/>
      <c r="N63" s="182"/>
      <c r="O63" s="182"/>
      <c r="P63" s="217"/>
      <c r="Q63" s="182"/>
      <c r="R63" s="182"/>
      <c r="S63" s="180"/>
    </row>
    <row r="64" spans="2:19" x14ac:dyDescent="0.35">
      <c r="B64" s="176"/>
      <c r="C64" s="182"/>
      <c r="D64" s="216"/>
      <c r="E64" s="182"/>
      <c r="F64" s="182"/>
      <c r="G64" s="182"/>
      <c r="H64" s="217"/>
      <c r="I64" s="182"/>
      <c r="J64" s="216"/>
      <c r="K64" s="182"/>
      <c r="L64" s="182"/>
      <c r="M64" s="182"/>
      <c r="N64" s="182"/>
      <c r="O64" s="182"/>
      <c r="P64" s="217"/>
      <c r="Q64" s="182"/>
      <c r="R64" s="182"/>
      <c r="S64" s="180"/>
    </row>
    <row r="65" spans="2:19" x14ac:dyDescent="0.35">
      <c r="B65" s="176"/>
      <c r="C65" s="182"/>
      <c r="D65" s="216"/>
      <c r="E65" s="182"/>
      <c r="F65" s="182"/>
      <c r="G65" s="182"/>
      <c r="H65" s="217"/>
      <c r="I65" s="182"/>
      <c r="J65" s="216"/>
      <c r="K65" s="182"/>
      <c r="L65" s="182"/>
      <c r="M65" s="182"/>
      <c r="N65" s="182"/>
      <c r="O65" s="182"/>
      <c r="P65" s="217"/>
      <c r="Q65" s="182"/>
      <c r="R65" s="182"/>
      <c r="S65" s="180"/>
    </row>
    <row r="66" spans="2:19" x14ac:dyDescent="0.35">
      <c r="B66" s="176"/>
      <c r="C66" s="182"/>
      <c r="D66" s="216"/>
      <c r="E66" s="182"/>
      <c r="F66" s="182"/>
      <c r="G66" s="182"/>
      <c r="H66" s="217"/>
      <c r="I66" s="182"/>
      <c r="J66" s="216"/>
      <c r="K66" s="182"/>
      <c r="L66" s="182"/>
      <c r="M66" s="182"/>
      <c r="N66" s="182"/>
      <c r="O66" s="182"/>
      <c r="P66" s="217"/>
      <c r="Q66" s="182"/>
      <c r="R66" s="182"/>
      <c r="S66" s="180"/>
    </row>
    <row r="67" spans="2:19" x14ac:dyDescent="0.35">
      <c r="B67" s="176"/>
      <c r="C67" s="182"/>
      <c r="D67" s="216"/>
      <c r="E67" s="182"/>
      <c r="F67" s="182"/>
      <c r="G67" s="182"/>
      <c r="H67" s="217"/>
      <c r="I67" s="182"/>
      <c r="J67" s="216"/>
      <c r="K67" s="182"/>
      <c r="L67" s="182"/>
      <c r="M67" s="182"/>
      <c r="N67" s="182"/>
      <c r="O67" s="182"/>
      <c r="P67" s="217"/>
      <c r="Q67" s="182"/>
      <c r="R67" s="182"/>
      <c r="S67" s="180"/>
    </row>
    <row r="68" spans="2:19" x14ac:dyDescent="0.35">
      <c r="B68" s="176"/>
      <c r="C68" s="182"/>
      <c r="D68" s="216"/>
      <c r="E68" s="182"/>
      <c r="F68" s="182"/>
      <c r="G68" s="182"/>
      <c r="H68" s="217"/>
      <c r="I68" s="182"/>
      <c r="J68" s="216"/>
      <c r="K68" s="182"/>
      <c r="L68" s="182"/>
      <c r="M68" s="182"/>
      <c r="N68" s="182"/>
      <c r="O68" s="182"/>
      <c r="P68" s="217"/>
      <c r="Q68" s="182"/>
      <c r="R68" s="182"/>
      <c r="S68" s="180"/>
    </row>
    <row r="69" spans="2:19" x14ac:dyDescent="0.35">
      <c r="B69" s="176"/>
      <c r="C69" s="182"/>
      <c r="D69" s="216"/>
      <c r="E69" s="182"/>
      <c r="F69" s="182"/>
      <c r="G69" s="182"/>
      <c r="H69" s="217"/>
      <c r="I69" s="182"/>
      <c r="J69" s="216"/>
      <c r="K69" s="182"/>
      <c r="L69" s="182"/>
      <c r="M69" s="182"/>
      <c r="N69" s="182"/>
      <c r="O69" s="182"/>
      <c r="P69" s="217"/>
      <c r="Q69" s="182"/>
      <c r="R69" s="182"/>
      <c r="S69" s="180"/>
    </row>
    <row r="70" spans="2:19" s="112" customFormat="1" ht="14.4" x14ac:dyDescent="0.35">
      <c r="B70" s="187"/>
      <c r="C70" s="188"/>
      <c r="D70" s="218" t="s">
        <v>50</v>
      </c>
      <c r="E70" s="219"/>
      <c r="F70" s="219"/>
      <c r="G70" s="220" t="s">
        <v>51</v>
      </c>
      <c r="H70" s="221"/>
      <c r="I70" s="188"/>
      <c r="J70" s="218" t="s">
        <v>50</v>
      </c>
      <c r="K70" s="219"/>
      <c r="L70" s="219"/>
      <c r="M70" s="219"/>
      <c r="N70" s="220" t="s">
        <v>51</v>
      </c>
      <c r="O70" s="219"/>
      <c r="P70" s="221"/>
      <c r="Q70" s="188"/>
      <c r="R70" s="188"/>
      <c r="S70" s="192"/>
    </row>
    <row r="71" spans="2:19" s="112" customFormat="1" ht="14.4" customHeight="1" x14ac:dyDescent="0.35">
      <c r="B71" s="222"/>
      <c r="C71" s="223"/>
      <c r="D71" s="223"/>
      <c r="E71" s="223"/>
      <c r="F71" s="223"/>
      <c r="G71" s="223"/>
      <c r="H71" s="223"/>
      <c r="I71" s="223"/>
      <c r="J71" s="223"/>
      <c r="K71" s="223"/>
      <c r="L71" s="223"/>
      <c r="M71" s="223"/>
      <c r="N71" s="223"/>
      <c r="O71" s="223"/>
      <c r="P71" s="223"/>
      <c r="Q71" s="223"/>
      <c r="R71" s="223"/>
      <c r="S71" s="224"/>
    </row>
    <row r="75" spans="2:19" s="112" customFormat="1" ht="6.9" customHeight="1" x14ac:dyDescent="0.35">
      <c r="B75" s="225"/>
      <c r="C75" s="226"/>
      <c r="D75" s="226"/>
      <c r="E75" s="226"/>
      <c r="F75" s="226"/>
      <c r="G75" s="226"/>
      <c r="H75" s="226"/>
      <c r="I75" s="226"/>
      <c r="J75" s="226"/>
      <c r="K75" s="226"/>
      <c r="L75" s="226"/>
      <c r="M75" s="226"/>
      <c r="N75" s="226"/>
      <c r="O75" s="226"/>
      <c r="P75" s="226"/>
      <c r="Q75" s="226"/>
      <c r="R75" s="226"/>
      <c r="S75" s="227"/>
    </row>
    <row r="76" spans="2:19" s="112" customFormat="1" ht="37" customHeight="1" x14ac:dyDescent="0.35">
      <c r="B76" s="187"/>
      <c r="C76" s="177" t="s">
        <v>129</v>
      </c>
      <c r="D76" s="178"/>
      <c r="E76" s="178"/>
      <c r="F76" s="178"/>
      <c r="G76" s="178"/>
      <c r="H76" s="178"/>
      <c r="I76" s="178"/>
      <c r="J76" s="178"/>
      <c r="K76" s="178"/>
      <c r="L76" s="178"/>
      <c r="M76" s="178"/>
      <c r="N76" s="178"/>
      <c r="O76" s="178"/>
      <c r="P76" s="178"/>
      <c r="Q76" s="178"/>
      <c r="R76" s="179"/>
      <c r="S76" s="192"/>
    </row>
    <row r="77" spans="2:19" s="112" customFormat="1" ht="6.9" customHeight="1" x14ac:dyDescent="0.35">
      <c r="B77" s="187"/>
      <c r="C77" s="188"/>
      <c r="D77" s="188"/>
      <c r="E77" s="188"/>
      <c r="F77" s="188"/>
      <c r="G77" s="188"/>
      <c r="H77" s="188"/>
      <c r="I77" s="188"/>
      <c r="J77" s="188"/>
      <c r="K77" s="188"/>
      <c r="L77" s="188"/>
      <c r="M77" s="188"/>
      <c r="N77" s="188"/>
      <c r="O77" s="188"/>
      <c r="P77" s="188"/>
      <c r="Q77" s="188"/>
      <c r="R77" s="188"/>
      <c r="S77" s="192"/>
    </row>
    <row r="78" spans="2:19" s="112" customFormat="1" ht="29.95" customHeight="1" x14ac:dyDescent="0.35">
      <c r="B78" s="187"/>
      <c r="C78" s="183" t="s">
        <v>17</v>
      </c>
      <c r="D78" s="188"/>
      <c r="E78" s="188"/>
      <c r="F78" s="184" t="str">
        <f>F6</f>
        <v>Modernizace střediska praktického vyučování v Chlumci nad Cidlinou</v>
      </c>
      <c r="G78" s="185"/>
      <c r="H78" s="185"/>
      <c r="I78" s="185"/>
      <c r="J78" s="185"/>
      <c r="K78" s="185"/>
      <c r="L78" s="185"/>
      <c r="M78" s="185"/>
      <c r="N78" s="185"/>
      <c r="O78" s="185"/>
      <c r="P78" s="185"/>
      <c r="Q78" s="188"/>
      <c r="R78" s="188"/>
      <c r="S78" s="192"/>
    </row>
    <row r="79" spans="2:19" ht="29.95" customHeight="1" x14ac:dyDescent="0.35">
      <c r="B79" s="176"/>
      <c r="C79" s="183" t="s">
        <v>122</v>
      </c>
      <c r="D79" s="182"/>
      <c r="E79" s="182"/>
      <c r="F79" s="184" t="s">
        <v>123</v>
      </c>
      <c r="G79" s="186"/>
      <c r="H79" s="186"/>
      <c r="I79" s="186"/>
      <c r="J79" s="186"/>
      <c r="K79" s="186"/>
      <c r="L79" s="186"/>
      <c r="M79" s="186"/>
      <c r="N79" s="186"/>
      <c r="O79" s="186"/>
      <c r="P79" s="186"/>
      <c r="Q79" s="182"/>
      <c r="R79" s="182"/>
      <c r="S79" s="180"/>
    </row>
    <row r="80" spans="2:19" s="112" customFormat="1" ht="37" customHeight="1" x14ac:dyDescent="0.35">
      <c r="B80" s="187"/>
      <c r="C80" s="228" t="s">
        <v>124</v>
      </c>
      <c r="D80" s="188"/>
      <c r="E80" s="188"/>
      <c r="F80" s="229" t="str">
        <f>F8</f>
        <v>17-SO006-01.3 - D1.4.2  Domovní plynovod</v>
      </c>
      <c r="G80" s="191"/>
      <c r="H80" s="191"/>
      <c r="I80" s="191"/>
      <c r="J80" s="191"/>
      <c r="K80" s="191"/>
      <c r="L80" s="191"/>
      <c r="M80" s="191"/>
      <c r="N80" s="191"/>
      <c r="O80" s="191"/>
      <c r="P80" s="191"/>
      <c r="Q80" s="188"/>
      <c r="R80" s="188"/>
      <c r="S80" s="192"/>
    </row>
    <row r="81" spans="2:48" s="112" customFormat="1" ht="6.9" customHeight="1" x14ac:dyDescent="0.35">
      <c r="B81" s="187"/>
      <c r="C81" s="188"/>
      <c r="D81" s="188"/>
      <c r="E81" s="188"/>
      <c r="F81" s="188"/>
      <c r="G81" s="188"/>
      <c r="H81" s="188"/>
      <c r="I81" s="188"/>
      <c r="J81" s="188"/>
      <c r="K81" s="188"/>
      <c r="L81" s="188"/>
      <c r="M81" s="188"/>
      <c r="N81" s="188"/>
      <c r="O81" s="188"/>
      <c r="P81" s="188"/>
      <c r="Q81" s="188"/>
      <c r="R81" s="188"/>
      <c r="S81" s="192"/>
    </row>
    <row r="82" spans="2:48" s="112" customFormat="1" ht="18" customHeight="1" x14ac:dyDescent="0.35">
      <c r="B82" s="187"/>
      <c r="C82" s="183" t="s">
        <v>21</v>
      </c>
      <c r="D82" s="188"/>
      <c r="E82" s="188"/>
      <c r="F82" s="193" t="str">
        <f>F10</f>
        <v>Chlumec nad Cidlinou</v>
      </c>
      <c r="G82" s="188"/>
      <c r="H82" s="188"/>
      <c r="I82" s="188"/>
      <c r="J82" s="188"/>
      <c r="K82" s="183" t="s">
        <v>23</v>
      </c>
      <c r="L82" s="188"/>
      <c r="M82" s="194">
        <f>IF(O10="","",O10)</f>
        <v>0</v>
      </c>
      <c r="N82" s="194"/>
      <c r="O82" s="194"/>
      <c r="P82" s="194"/>
      <c r="Q82" s="188"/>
      <c r="R82" s="188"/>
      <c r="S82" s="192"/>
    </row>
    <row r="83" spans="2:48" s="112" customFormat="1" ht="6.9" customHeight="1" x14ac:dyDescent="0.35">
      <c r="B83" s="187"/>
      <c r="C83" s="188"/>
      <c r="D83" s="188"/>
      <c r="E83" s="188"/>
      <c r="F83" s="188"/>
      <c r="G83" s="188"/>
      <c r="H83" s="188"/>
      <c r="I83" s="188"/>
      <c r="J83" s="188"/>
      <c r="K83" s="188"/>
      <c r="L83" s="188"/>
      <c r="M83" s="188"/>
      <c r="N83" s="188"/>
      <c r="O83" s="188"/>
      <c r="P83" s="188"/>
      <c r="Q83" s="188"/>
      <c r="R83" s="188"/>
      <c r="S83" s="192"/>
    </row>
    <row r="84" spans="2:48" s="112" customFormat="1" x14ac:dyDescent="0.35">
      <c r="B84" s="187"/>
      <c r="C84" s="183" t="s">
        <v>24</v>
      </c>
      <c r="D84" s="188"/>
      <c r="E84" s="188"/>
      <c r="F84" s="193" t="str">
        <f>E13</f>
        <v>Královéhradecký kraj</v>
      </c>
      <c r="G84" s="188"/>
      <c r="H84" s="188"/>
      <c r="I84" s="188"/>
      <c r="J84" s="188"/>
      <c r="K84" s="183" t="s">
        <v>29</v>
      </c>
      <c r="L84" s="188"/>
      <c r="M84" s="195" t="str">
        <f>E19</f>
        <v>PROMED Brno spol.s.r.o</v>
      </c>
      <c r="N84" s="195"/>
      <c r="O84" s="195"/>
      <c r="P84" s="195"/>
      <c r="Q84" s="195"/>
      <c r="R84" s="193"/>
      <c r="S84" s="192"/>
    </row>
    <row r="85" spans="2:48" s="112" customFormat="1" ht="14.4" customHeight="1" x14ac:dyDescent="0.35">
      <c r="B85" s="187"/>
      <c r="C85" s="183" t="s">
        <v>28</v>
      </c>
      <c r="D85" s="188"/>
      <c r="E85" s="188"/>
      <c r="F85" s="193">
        <f>IF(E16="","",E16)</f>
        <v>0</v>
      </c>
      <c r="G85" s="188"/>
      <c r="H85" s="188"/>
      <c r="I85" s="188"/>
      <c r="J85" s="188"/>
      <c r="K85" s="183" t="s">
        <v>32</v>
      </c>
      <c r="L85" s="188"/>
      <c r="M85" s="195" t="str">
        <f>E22</f>
        <v xml:space="preserve"> </v>
      </c>
      <c r="N85" s="195"/>
      <c r="O85" s="195"/>
      <c r="P85" s="195"/>
      <c r="Q85" s="195"/>
      <c r="R85" s="193"/>
      <c r="S85" s="192"/>
    </row>
    <row r="86" spans="2:48" s="112" customFormat="1" ht="10.35" customHeight="1" x14ac:dyDescent="0.35">
      <c r="B86" s="187"/>
      <c r="C86" s="188"/>
      <c r="D86" s="188"/>
      <c r="E86" s="188"/>
      <c r="F86" s="188"/>
      <c r="G86" s="188"/>
      <c r="H86" s="188"/>
      <c r="I86" s="188"/>
      <c r="J86" s="188"/>
      <c r="K86" s="188"/>
      <c r="L86" s="188"/>
      <c r="M86" s="188"/>
      <c r="N86" s="188"/>
      <c r="O86" s="188"/>
      <c r="P86" s="188"/>
      <c r="Q86" s="188"/>
      <c r="R86" s="188"/>
      <c r="S86" s="192"/>
    </row>
    <row r="87" spans="2:48" s="112" customFormat="1" ht="29.3" customHeight="1" x14ac:dyDescent="0.35">
      <c r="B87" s="187"/>
      <c r="C87" s="230" t="s">
        <v>130</v>
      </c>
      <c r="D87" s="231"/>
      <c r="E87" s="231"/>
      <c r="F87" s="231"/>
      <c r="G87" s="231"/>
      <c r="H87" s="207"/>
      <c r="I87" s="207"/>
      <c r="J87" s="207"/>
      <c r="K87" s="207"/>
      <c r="L87" s="207"/>
      <c r="M87" s="207"/>
      <c r="N87" s="230" t="s">
        <v>131</v>
      </c>
      <c r="O87" s="231"/>
      <c r="P87" s="231"/>
      <c r="Q87" s="231"/>
      <c r="R87" s="207"/>
      <c r="S87" s="192"/>
    </row>
    <row r="88" spans="2:48" s="112" customFormat="1" ht="10.35" customHeight="1" x14ac:dyDescent="0.35">
      <c r="B88" s="187"/>
      <c r="C88" s="188"/>
      <c r="D88" s="188"/>
      <c r="E88" s="188"/>
      <c r="F88" s="188"/>
      <c r="G88" s="188"/>
      <c r="H88" s="188"/>
      <c r="I88" s="188"/>
      <c r="J88" s="188"/>
      <c r="K88" s="188"/>
      <c r="L88" s="188"/>
      <c r="M88" s="188"/>
      <c r="N88" s="188"/>
      <c r="O88" s="188"/>
      <c r="P88" s="188"/>
      <c r="Q88" s="188"/>
      <c r="R88" s="188"/>
      <c r="S88" s="192"/>
    </row>
    <row r="89" spans="2:48" s="112" customFormat="1" ht="29.3" customHeight="1" x14ac:dyDescent="0.35">
      <c r="B89" s="187"/>
      <c r="C89" s="232" t="s">
        <v>132</v>
      </c>
      <c r="D89" s="188"/>
      <c r="E89" s="188"/>
      <c r="F89" s="188"/>
      <c r="G89" s="188"/>
      <c r="H89" s="188"/>
      <c r="I89" s="188"/>
      <c r="J89" s="188"/>
      <c r="K89" s="188"/>
      <c r="L89" s="188"/>
      <c r="M89" s="188"/>
      <c r="N89" s="233">
        <f>N113</f>
        <v>0</v>
      </c>
      <c r="O89" s="234"/>
      <c r="P89" s="234"/>
      <c r="Q89" s="234"/>
      <c r="R89" s="235"/>
      <c r="S89" s="192"/>
      <c r="AV89" s="172" t="s">
        <v>133</v>
      </c>
    </row>
    <row r="90" spans="2:48" s="242" customFormat="1" ht="24.9" customHeight="1" x14ac:dyDescent="0.35">
      <c r="B90" s="236"/>
      <c r="C90" s="237"/>
      <c r="D90" s="238" t="s">
        <v>143</v>
      </c>
      <c r="E90" s="237"/>
      <c r="F90" s="237"/>
      <c r="G90" s="237"/>
      <c r="H90" s="237"/>
      <c r="I90" s="237"/>
      <c r="J90" s="237"/>
      <c r="K90" s="237"/>
      <c r="L90" s="237"/>
      <c r="M90" s="237"/>
      <c r="N90" s="239">
        <f>N114</f>
        <v>0</v>
      </c>
      <c r="O90" s="240"/>
      <c r="P90" s="240"/>
      <c r="Q90" s="240"/>
      <c r="R90" s="237"/>
      <c r="S90" s="241"/>
    </row>
    <row r="91" spans="2:48" s="249" customFormat="1" ht="20" customHeight="1" x14ac:dyDescent="0.35">
      <c r="B91" s="243"/>
      <c r="C91" s="244"/>
      <c r="D91" s="245" t="s">
        <v>2226</v>
      </c>
      <c r="E91" s="244"/>
      <c r="F91" s="244"/>
      <c r="G91" s="244"/>
      <c r="H91" s="244"/>
      <c r="I91" s="244"/>
      <c r="J91" s="244"/>
      <c r="K91" s="244"/>
      <c r="L91" s="244"/>
      <c r="M91" s="244"/>
      <c r="N91" s="246">
        <f>N115</f>
        <v>0</v>
      </c>
      <c r="O91" s="247"/>
      <c r="P91" s="247"/>
      <c r="Q91" s="247"/>
      <c r="R91" s="244"/>
      <c r="S91" s="248"/>
    </row>
    <row r="92" spans="2:48" s="112" customFormat="1" ht="21.8" customHeight="1" x14ac:dyDescent="0.35">
      <c r="B92" s="187"/>
      <c r="C92" s="188"/>
      <c r="D92" s="188"/>
      <c r="E92" s="188"/>
      <c r="F92" s="188"/>
      <c r="G92" s="188"/>
      <c r="H92" s="188"/>
      <c r="I92" s="188"/>
      <c r="J92" s="188"/>
      <c r="K92" s="188"/>
      <c r="L92" s="188"/>
      <c r="M92" s="188"/>
      <c r="N92" s="188"/>
      <c r="O92" s="188"/>
      <c r="P92" s="188"/>
      <c r="Q92" s="188"/>
      <c r="R92" s="188"/>
      <c r="S92" s="192"/>
    </row>
    <row r="93" spans="2:48" s="112" customFormat="1" ht="29.3" customHeight="1" x14ac:dyDescent="0.35">
      <c r="B93" s="187"/>
      <c r="C93" s="232" t="s">
        <v>157</v>
      </c>
      <c r="D93" s="188"/>
      <c r="E93" s="188"/>
      <c r="F93" s="188"/>
      <c r="G93" s="188"/>
      <c r="H93" s="188"/>
      <c r="I93" s="188"/>
      <c r="J93" s="188"/>
      <c r="K93" s="188"/>
      <c r="L93" s="188"/>
      <c r="M93" s="188"/>
      <c r="N93" s="234">
        <v>0</v>
      </c>
      <c r="O93" s="250"/>
      <c r="P93" s="250"/>
      <c r="Q93" s="250"/>
      <c r="R93" s="251"/>
      <c r="S93" s="192"/>
      <c r="U93" s="252"/>
      <c r="V93" s="253" t="s">
        <v>38</v>
      </c>
    </row>
    <row r="94" spans="2:48" s="112" customFormat="1" ht="18" customHeight="1" x14ac:dyDescent="0.35">
      <c r="B94" s="187"/>
      <c r="C94" s="188"/>
      <c r="D94" s="188"/>
      <c r="E94" s="188"/>
      <c r="F94" s="188"/>
      <c r="G94" s="188"/>
      <c r="H94" s="188"/>
      <c r="I94" s="188"/>
      <c r="J94" s="188"/>
      <c r="K94" s="188"/>
      <c r="L94" s="188"/>
      <c r="M94" s="188"/>
      <c r="N94" s="188"/>
      <c r="O94" s="188"/>
      <c r="P94" s="188"/>
      <c r="Q94" s="188"/>
      <c r="R94" s="188"/>
      <c r="S94" s="192"/>
    </row>
    <row r="95" spans="2:48" s="112" customFormat="1" ht="29.3" customHeight="1" x14ac:dyDescent="0.35">
      <c r="B95" s="187"/>
      <c r="C95" s="254" t="s">
        <v>115</v>
      </c>
      <c r="D95" s="207"/>
      <c r="E95" s="207"/>
      <c r="F95" s="207"/>
      <c r="G95" s="207"/>
      <c r="H95" s="207"/>
      <c r="I95" s="207"/>
      <c r="J95" s="207"/>
      <c r="K95" s="207"/>
      <c r="L95" s="255">
        <f>ROUND(SUM(N89+N93),2)</f>
        <v>0</v>
      </c>
      <c r="M95" s="255"/>
      <c r="N95" s="255"/>
      <c r="O95" s="255"/>
      <c r="P95" s="255"/>
      <c r="Q95" s="255"/>
      <c r="R95" s="256"/>
      <c r="S95" s="192"/>
    </row>
    <row r="96" spans="2:48" s="112" customFormat="1" ht="6.9" customHeight="1" x14ac:dyDescent="0.35">
      <c r="B96" s="222"/>
      <c r="C96" s="223"/>
      <c r="D96" s="223"/>
      <c r="E96" s="223"/>
      <c r="F96" s="223"/>
      <c r="G96" s="223"/>
      <c r="H96" s="223"/>
      <c r="I96" s="223"/>
      <c r="J96" s="223"/>
      <c r="K96" s="223"/>
      <c r="L96" s="223"/>
      <c r="M96" s="223"/>
      <c r="N96" s="223"/>
      <c r="O96" s="223"/>
      <c r="P96" s="223"/>
      <c r="Q96" s="223"/>
      <c r="R96" s="223"/>
      <c r="S96" s="224"/>
    </row>
    <row r="100" spans="2:28" s="112" customFormat="1" ht="6.9" customHeight="1" x14ac:dyDescent="0.35">
      <c r="B100" s="225"/>
      <c r="C100" s="226"/>
      <c r="D100" s="226"/>
      <c r="E100" s="226"/>
      <c r="F100" s="226"/>
      <c r="G100" s="226"/>
      <c r="H100" s="226"/>
      <c r="I100" s="226"/>
      <c r="J100" s="226"/>
      <c r="K100" s="226"/>
      <c r="L100" s="226"/>
      <c r="M100" s="226"/>
      <c r="N100" s="226"/>
      <c r="O100" s="226"/>
      <c r="P100" s="226"/>
      <c r="Q100" s="226"/>
      <c r="R100" s="226"/>
      <c r="S100" s="227"/>
    </row>
    <row r="101" spans="2:28" s="112" customFormat="1" ht="37" customHeight="1" x14ac:dyDescent="0.35">
      <c r="B101" s="187"/>
      <c r="C101" s="177" t="s">
        <v>158</v>
      </c>
      <c r="D101" s="191"/>
      <c r="E101" s="191"/>
      <c r="F101" s="191"/>
      <c r="G101" s="191"/>
      <c r="H101" s="191"/>
      <c r="I101" s="191"/>
      <c r="J101" s="191"/>
      <c r="K101" s="191"/>
      <c r="L101" s="191"/>
      <c r="M101" s="191"/>
      <c r="N101" s="191"/>
      <c r="O101" s="191"/>
      <c r="P101" s="191"/>
      <c r="Q101" s="191"/>
      <c r="R101" s="188"/>
      <c r="S101" s="192"/>
    </row>
    <row r="102" spans="2:28" s="112" customFormat="1" ht="6.9" customHeight="1" x14ac:dyDescent="0.35">
      <c r="B102" s="187"/>
      <c r="C102" s="188"/>
      <c r="D102" s="188"/>
      <c r="E102" s="188"/>
      <c r="F102" s="188"/>
      <c r="G102" s="188"/>
      <c r="H102" s="188"/>
      <c r="I102" s="188"/>
      <c r="J102" s="188"/>
      <c r="K102" s="188"/>
      <c r="L102" s="188"/>
      <c r="M102" s="188"/>
      <c r="N102" s="188"/>
      <c r="O102" s="188"/>
      <c r="P102" s="188"/>
      <c r="Q102" s="188"/>
      <c r="R102" s="188"/>
      <c r="S102" s="192"/>
    </row>
    <row r="103" spans="2:28" s="112" customFormat="1" ht="29.95" customHeight="1" x14ac:dyDescent="0.35">
      <c r="B103" s="187"/>
      <c r="C103" s="183" t="s">
        <v>17</v>
      </c>
      <c r="D103" s="188"/>
      <c r="E103" s="188"/>
      <c r="F103" s="184" t="str">
        <f>F6</f>
        <v>Modernizace střediska praktického vyučování v Chlumci nad Cidlinou</v>
      </c>
      <c r="G103" s="185"/>
      <c r="H103" s="185"/>
      <c r="I103" s="185"/>
      <c r="J103" s="185"/>
      <c r="K103" s="185"/>
      <c r="L103" s="185"/>
      <c r="M103" s="185"/>
      <c r="N103" s="185"/>
      <c r="O103" s="185"/>
      <c r="P103" s="185"/>
      <c r="Q103" s="188"/>
      <c r="R103" s="188"/>
      <c r="S103" s="192"/>
    </row>
    <row r="104" spans="2:28" ht="29.95" customHeight="1" x14ac:dyDescent="0.35">
      <c r="B104" s="176"/>
      <c r="C104" s="183" t="s">
        <v>122</v>
      </c>
      <c r="D104" s="182"/>
      <c r="E104" s="182"/>
      <c r="F104" s="184" t="s">
        <v>123</v>
      </c>
      <c r="G104" s="186"/>
      <c r="H104" s="186"/>
      <c r="I104" s="186"/>
      <c r="J104" s="186"/>
      <c r="K104" s="186"/>
      <c r="L104" s="186"/>
      <c r="M104" s="186"/>
      <c r="N104" s="186"/>
      <c r="O104" s="186"/>
      <c r="P104" s="186"/>
      <c r="Q104" s="182"/>
      <c r="R104" s="182"/>
      <c r="S104" s="180"/>
    </row>
    <row r="105" spans="2:28" s="112" customFormat="1" ht="37" customHeight="1" x14ac:dyDescent="0.35">
      <c r="B105" s="187"/>
      <c r="C105" s="228" t="s">
        <v>124</v>
      </c>
      <c r="D105" s="188"/>
      <c r="E105" s="188"/>
      <c r="F105" s="229" t="str">
        <f>F8</f>
        <v>17-SO006-01.3 - D1.4.2  Domovní plynovod</v>
      </c>
      <c r="G105" s="191"/>
      <c r="H105" s="191"/>
      <c r="I105" s="191"/>
      <c r="J105" s="191"/>
      <c r="K105" s="191"/>
      <c r="L105" s="191"/>
      <c r="M105" s="191"/>
      <c r="N105" s="191"/>
      <c r="O105" s="191"/>
      <c r="P105" s="191"/>
      <c r="Q105" s="188"/>
      <c r="R105" s="188"/>
      <c r="S105" s="192"/>
    </row>
    <row r="106" spans="2:28" s="112" customFormat="1" ht="6.9" customHeight="1" x14ac:dyDescent="0.35">
      <c r="B106" s="187"/>
      <c r="C106" s="188"/>
      <c r="D106" s="188"/>
      <c r="E106" s="188"/>
      <c r="F106" s="188"/>
      <c r="G106" s="188"/>
      <c r="H106" s="188"/>
      <c r="I106" s="188"/>
      <c r="J106" s="188"/>
      <c r="K106" s="188"/>
      <c r="L106" s="188"/>
      <c r="M106" s="188"/>
      <c r="N106" s="188"/>
      <c r="O106" s="188"/>
      <c r="P106" s="188"/>
      <c r="Q106" s="188"/>
      <c r="R106" s="188"/>
      <c r="S106" s="192"/>
    </row>
    <row r="107" spans="2:28" s="112" customFormat="1" ht="18" customHeight="1" x14ac:dyDescent="0.35">
      <c r="B107" s="187"/>
      <c r="C107" s="183" t="s">
        <v>21</v>
      </c>
      <c r="D107" s="188"/>
      <c r="E107" s="188"/>
      <c r="F107" s="193" t="str">
        <f>F10</f>
        <v>Chlumec nad Cidlinou</v>
      </c>
      <c r="G107" s="188"/>
      <c r="H107" s="188"/>
      <c r="I107" s="188"/>
      <c r="J107" s="188"/>
      <c r="K107" s="183" t="s">
        <v>23</v>
      </c>
      <c r="L107" s="188"/>
      <c r="M107" s="194">
        <f>IF(O10="","",O10)</f>
        <v>0</v>
      </c>
      <c r="N107" s="194"/>
      <c r="O107" s="194"/>
      <c r="P107" s="194"/>
      <c r="Q107" s="188"/>
      <c r="R107" s="188"/>
      <c r="S107" s="192"/>
    </row>
    <row r="108" spans="2:28" s="112" customFormat="1" ht="6.9" customHeight="1" x14ac:dyDescent="0.35">
      <c r="B108" s="187"/>
      <c r="C108" s="188"/>
      <c r="D108" s="188"/>
      <c r="E108" s="188"/>
      <c r="F108" s="188"/>
      <c r="G108" s="188"/>
      <c r="H108" s="188"/>
      <c r="I108" s="188"/>
      <c r="J108" s="188"/>
      <c r="K108" s="188"/>
      <c r="L108" s="188"/>
      <c r="M108" s="188"/>
      <c r="N108" s="188"/>
      <c r="O108" s="188"/>
      <c r="P108" s="188"/>
      <c r="Q108" s="188"/>
      <c r="R108" s="188"/>
      <c r="S108" s="192"/>
    </row>
    <row r="109" spans="2:28" s="112" customFormat="1" x14ac:dyDescent="0.35">
      <c r="B109" s="187"/>
      <c r="C109" s="183" t="s">
        <v>24</v>
      </c>
      <c r="D109" s="188"/>
      <c r="E109" s="188"/>
      <c r="F109" s="193" t="str">
        <f>E13</f>
        <v>Královéhradecký kraj</v>
      </c>
      <c r="G109" s="188"/>
      <c r="H109" s="188"/>
      <c r="I109" s="188"/>
      <c r="J109" s="188"/>
      <c r="K109" s="183" t="s">
        <v>29</v>
      </c>
      <c r="L109" s="188"/>
      <c r="M109" s="195" t="str">
        <f>E19</f>
        <v>PROMED Brno spol.s.r.o</v>
      </c>
      <c r="N109" s="195"/>
      <c r="O109" s="195"/>
      <c r="P109" s="195"/>
      <c r="Q109" s="195"/>
      <c r="R109" s="193"/>
      <c r="S109" s="192"/>
    </row>
    <row r="110" spans="2:28" s="112" customFormat="1" ht="14.4" customHeight="1" x14ac:dyDescent="0.35">
      <c r="B110" s="187"/>
      <c r="C110" s="183" t="s">
        <v>28</v>
      </c>
      <c r="D110" s="188"/>
      <c r="E110" s="188"/>
      <c r="F110" s="193">
        <f>IF(E16="","",E16)</f>
        <v>0</v>
      </c>
      <c r="G110" s="188"/>
      <c r="H110" s="188"/>
      <c r="I110" s="188"/>
      <c r="J110" s="188"/>
      <c r="K110" s="183" t="s">
        <v>32</v>
      </c>
      <c r="L110" s="188"/>
      <c r="M110" s="195" t="str">
        <f>E22</f>
        <v xml:space="preserve"> </v>
      </c>
      <c r="N110" s="195"/>
      <c r="O110" s="195"/>
      <c r="P110" s="195"/>
      <c r="Q110" s="195"/>
      <c r="R110" s="193"/>
      <c r="S110" s="192"/>
    </row>
    <row r="111" spans="2:28" s="112" customFormat="1" ht="10.35" customHeight="1" x14ac:dyDescent="0.35">
      <c r="B111" s="187"/>
      <c r="C111" s="188"/>
      <c r="D111" s="188"/>
      <c r="E111" s="188"/>
      <c r="F111" s="188"/>
      <c r="G111" s="188"/>
      <c r="H111" s="188"/>
      <c r="I111" s="188"/>
      <c r="J111" s="188"/>
      <c r="K111" s="188"/>
      <c r="L111" s="188"/>
      <c r="M111" s="188"/>
      <c r="N111" s="188"/>
      <c r="O111" s="188"/>
      <c r="P111" s="188"/>
      <c r="Q111" s="188"/>
      <c r="R111" s="188"/>
      <c r="S111" s="192"/>
    </row>
    <row r="112" spans="2:28" s="263" customFormat="1" ht="29.3" customHeight="1" x14ac:dyDescent="0.35">
      <c r="B112" s="257"/>
      <c r="C112" s="258" t="s">
        <v>159</v>
      </c>
      <c r="D112" s="259" t="s">
        <v>160</v>
      </c>
      <c r="E112" s="259" t="s">
        <v>56</v>
      </c>
      <c r="F112" s="260" t="s">
        <v>161</v>
      </c>
      <c r="G112" s="260"/>
      <c r="H112" s="260"/>
      <c r="I112" s="260"/>
      <c r="J112" s="259" t="s">
        <v>162</v>
      </c>
      <c r="K112" s="259" t="s">
        <v>163</v>
      </c>
      <c r="L112" s="261" t="s">
        <v>164</v>
      </c>
      <c r="M112" s="261"/>
      <c r="N112" s="260" t="s">
        <v>131</v>
      </c>
      <c r="O112" s="260"/>
      <c r="P112" s="260"/>
      <c r="Q112" s="260"/>
      <c r="R112" s="111" t="s">
        <v>2285</v>
      </c>
      <c r="S112" s="262"/>
      <c r="U112" s="264" t="s">
        <v>165</v>
      </c>
      <c r="V112" s="265" t="s">
        <v>38</v>
      </c>
      <c r="W112" s="265" t="s">
        <v>166</v>
      </c>
      <c r="X112" s="265" t="s">
        <v>167</v>
      </c>
      <c r="Y112" s="265" t="s">
        <v>168</v>
      </c>
      <c r="Z112" s="265" t="s">
        <v>169</v>
      </c>
      <c r="AA112" s="265" t="s">
        <v>170</v>
      </c>
      <c r="AB112" s="266" t="s">
        <v>171</v>
      </c>
    </row>
    <row r="113" spans="2:66" s="112" customFormat="1" ht="29.3" customHeight="1" x14ac:dyDescent="0.35">
      <c r="B113" s="187"/>
      <c r="C113" s="267" t="s">
        <v>127</v>
      </c>
      <c r="D113" s="188"/>
      <c r="E113" s="188"/>
      <c r="F113" s="188"/>
      <c r="G113" s="188"/>
      <c r="H113" s="188"/>
      <c r="I113" s="188"/>
      <c r="J113" s="188"/>
      <c r="K113" s="188"/>
      <c r="L113" s="188"/>
      <c r="M113" s="188"/>
      <c r="N113" s="268">
        <f>BL113</f>
        <v>0</v>
      </c>
      <c r="O113" s="269"/>
      <c r="P113" s="269"/>
      <c r="Q113" s="269"/>
      <c r="S113" s="192"/>
      <c r="U113" s="270"/>
      <c r="V113" s="197"/>
      <c r="W113" s="197"/>
      <c r="X113" s="271">
        <f>X114</f>
        <v>0</v>
      </c>
      <c r="Y113" s="197"/>
      <c r="Z113" s="271">
        <f>Z114</f>
        <v>0</v>
      </c>
      <c r="AA113" s="197"/>
      <c r="AB113" s="272">
        <f>AB114</f>
        <v>0</v>
      </c>
      <c r="AU113" s="172" t="s">
        <v>73</v>
      </c>
      <c r="AV113" s="172" t="s">
        <v>133</v>
      </c>
      <c r="BL113" s="273">
        <f>BL114</f>
        <v>0</v>
      </c>
    </row>
    <row r="114" spans="2:66" s="113" customFormat="1" ht="37.35" customHeight="1" x14ac:dyDescent="0.35">
      <c r="B114" s="274"/>
      <c r="C114" s="275"/>
      <c r="D114" s="276" t="s">
        <v>143</v>
      </c>
      <c r="E114" s="276"/>
      <c r="F114" s="276"/>
      <c r="G114" s="276"/>
      <c r="H114" s="276"/>
      <c r="I114" s="276"/>
      <c r="J114" s="276"/>
      <c r="K114" s="276"/>
      <c r="L114" s="276"/>
      <c r="M114" s="276"/>
      <c r="N114" s="277">
        <f>BL114</f>
        <v>0</v>
      </c>
      <c r="O114" s="239"/>
      <c r="P114" s="239"/>
      <c r="Q114" s="239"/>
      <c r="S114" s="278"/>
      <c r="U114" s="279"/>
      <c r="V114" s="275"/>
      <c r="W114" s="275"/>
      <c r="X114" s="280">
        <f>X115</f>
        <v>0</v>
      </c>
      <c r="Y114" s="275"/>
      <c r="Z114" s="280">
        <f>Z115</f>
        <v>0</v>
      </c>
      <c r="AA114" s="275"/>
      <c r="AB114" s="281">
        <f>AB115</f>
        <v>0</v>
      </c>
      <c r="AS114" s="282" t="s">
        <v>86</v>
      </c>
      <c r="AU114" s="283" t="s">
        <v>73</v>
      </c>
      <c r="AV114" s="283" t="s">
        <v>74</v>
      </c>
      <c r="AZ114" s="282" t="s">
        <v>172</v>
      </c>
      <c r="BL114" s="284">
        <f>BL115</f>
        <v>0</v>
      </c>
    </row>
    <row r="115" spans="2:66" s="113" customFormat="1" ht="20" customHeight="1" x14ac:dyDescent="0.35">
      <c r="B115" s="274"/>
      <c r="C115" s="275"/>
      <c r="D115" s="285" t="s">
        <v>2226</v>
      </c>
      <c r="E115" s="285"/>
      <c r="F115" s="285"/>
      <c r="G115" s="285"/>
      <c r="H115" s="285"/>
      <c r="I115" s="285"/>
      <c r="J115" s="285"/>
      <c r="K115" s="285"/>
      <c r="L115" s="285"/>
      <c r="M115" s="285"/>
      <c r="N115" s="286">
        <f>BL115</f>
        <v>0</v>
      </c>
      <c r="O115" s="287"/>
      <c r="P115" s="287"/>
      <c r="Q115" s="287"/>
      <c r="S115" s="278"/>
      <c r="U115" s="279"/>
      <c r="V115" s="275"/>
      <c r="W115" s="275"/>
      <c r="X115" s="280">
        <f>X116</f>
        <v>0</v>
      </c>
      <c r="Y115" s="275"/>
      <c r="Z115" s="280">
        <f>Z116</f>
        <v>0</v>
      </c>
      <c r="AA115" s="275"/>
      <c r="AB115" s="281">
        <f>AB116</f>
        <v>0</v>
      </c>
      <c r="AS115" s="282" t="s">
        <v>86</v>
      </c>
      <c r="AU115" s="283" t="s">
        <v>73</v>
      </c>
      <c r="AV115" s="283" t="s">
        <v>81</v>
      </c>
      <c r="AZ115" s="282" t="s">
        <v>172</v>
      </c>
      <c r="BL115" s="284">
        <f>BL116</f>
        <v>0</v>
      </c>
    </row>
    <row r="116" spans="2:66" s="112" customFormat="1" ht="22.6" customHeight="1" x14ac:dyDescent="0.35">
      <c r="B116" s="187"/>
      <c r="C116" s="288" t="s">
        <v>177</v>
      </c>
      <c r="D116" s="288" t="s">
        <v>173</v>
      </c>
      <c r="E116" s="289" t="s">
        <v>2227</v>
      </c>
      <c r="F116" s="290" t="s">
        <v>2228</v>
      </c>
      <c r="G116" s="290"/>
      <c r="H116" s="290"/>
      <c r="I116" s="290"/>
      <c r="J116" s="291" t="s">
        <v>1790</v>
      </c>
      <c r="K116" s="292">
        <v>3</v>
      </c>
      <c r="L116" s="293"/>
      <c r="M116" s="293"/>
      <c r="N116" s="294">
        <f>ROUND(L116*K116,2)</f>
        <v>0</v>
      </c>
      <c r="O116" s="294"/>
      <c r="P116" s="294"/>
      <c r="Q116" s="294"/>
      <c r="R116" s="114" t="s">
        <v>5</v>
      </c>
      <c r="S116" s="192"/>
      <c r="U116" s="295" t="s">
        <v>5</v>
      </c>
      <c r="V116" s="296" t="s">
        <v>39</v>
      </c>
      <c r="W116" s="297">
        <v>0</v>
      </c>
      <c r="X116" s="297">
        <f>W116*K116</f>
        <v>0</v>
      </c>
      <c r="Y116" s="297">
        <v>0</v>
      </c>
      <c r="Z116" s="297">
        <f>Y116*K116</f>
        <v>0</v>
      </c>
      <c r="AA116" s="297">
        <v>0</v>
      </c>
      <c r="AB116" s="298">
        <f>AA116*K116</f>
        <v>0</v>
      </c>
      <c r="AS116" s="172" t="s">
        <v>273</v>
      </c>
      <c r="AU116" s="172" t="s">
        <v>173</v>
      </c>
      <c r="AV116" s="172" t="s">
        <v>86</v>
      </c>
      <c r="AZ116" s="172" t="s">
        <v>172</v>
      </c>
      <c r="BF116" s="299">
        <f>IF(V116="základní",N116,0)</f>
        <v>0</v>
      </c>
      <c r="BG116" s="299">
        <f>IF(V116="snížená",N116,0)</f>
        <v>0</v>
      </c>
      <c r="BH116" s="299">
        <f>IF(V116="zákl. přenesená",N116,0)</f>
        <v>0</v>
      </c>
      <c r="BI116" s="299">
        <f>IF(V116="sníž. přenesená",N116,0)</f>
        <v>0</v>
      </c>
      <c r="BJ116" s="299">
        <f>IF(V116="nulová",N116,0)</f>
        <v>0</v>
      </c>
      <c r="BK116" s="172" t="s">
        <v>81</v>
      </c>
      <c r="BL116" s="299">
        <f>ROUND(L116*K116,2)</f>
        <v>0</v>
      </c>
      <c r="BM116" s="172" t="s">
        <v>273</v>
      </c>
      <c r="BN116" s="172" t="s">
        <v>2229</v>
      </c>
    </row>
    <row r="117" spans="2:66" s="112" customFormat="1" ht="6.9" customHeight="1" x14ac:dyDescent="0.35">
      <c r="B117" s="222"/>
      <c r="C117" s="223"/>
      <c r="D117" s="223"/>
      <c r="E117" s="223"/>
      <c r="F117" s="223"/>
      <c r="G117" s="223"/>
      <c r="H117" s="223"/>
      <c r="I117" s="223"/>
      <c r="J117" s="223"/>
      <c r="K117" s="223"/>
      <c r="L117" s="223"/>
      <c r="M117" s="223"/>
      <c r="N117" s="223"/>
      <c r="O117" s="223"/>
      <c r="P117" s="223"/>
      <c r="Q117" s="223"/>
      <c r="R117" s="223"/>
      <c r="S117" s="224"/>
    </row>
  </sheetData>
  <sheetProtection algorithmName="SHA-512" hashValue="OdZXjeXVyRCZ4jpGcDbzNC8I4Xk1r904n8X7OlwnxCfo2yYJDLafpBgiMjaIFXW/poOgrBZ/DgK0aO3bjgoSjA==" saltValue="fMA6yPTrAV7p4QG4Dzsikw==" spinCount="100000" sheet="1" objects="1" scenarios="1"/>
  <protectedRanges>
    <protectedRange sqref="L116" name="Oblast1"/>
  </protectedRanges>
  <mergeCells count="61">
    <mergeCell ref="C2:Q2"/>
    <mergeCell ref="C4:Q4"/>
    <mergeCell ref="F6:P6"/>
    <mergeCell ref="F7:P7"/>
    <mergeCell ref="F8:P8"/>
    <mergeCell ref="O10:P10"/>
    <mergeCell ref="O12:P12"/>
    <mergeCell ref="O13:P13"/>
    <mergeCell ref="O15:P15"/>
    <mergeCell ref="O16:P16"/>
    <mergeCell ref="O18:P18"/>
    <mergeCell ref="O19:P19"/>
    <mergeCell ref="O21:P21"/>
    <mergeCell ref="O22:P22"/>
    <mergeCell ref="E25:L25"/>
    <mergeCell ref="M28:P28"/>
    <mergeCell ref="M29:P29"/>
    <mergeCell ref="M31:P31"/>
    <mergeCell ref="H33:J33"/>
    <mergeCell ref="M33:P33"/>
    <mergeCell ref="H34:J34"/>
    <mergeCell ref="M34:P34"/>
    <mergeCell ref="H35:J35"/>
    <mergeCell ref="M35:P35"/>
    <mergeCell ref="H36:J36"/>
    <mergeCell ref="M36:P36"/>
    <mergeCell ref="H37:J37"/>
    <mergeCell ref="M37:P37"/>
    <mergeCell ref="L39:P39"/>
    <mergeCell ref="C76:Q76"/>
    <mergeCell ref="F78:P78"/>
    <mergeCell ref="F79:P79"/>
    <mergeCell ref="F80:P80"/>
    <mergeCell ref="M82:P82"/>
    <mergeCell ref="M84:Q84"/>
    <mergeCell ref="M85:Q85"/>
    <mergeCell ref="L95:Q95"/>
    <mergeCell ref="C101:Q101"/>
    <mergeCell ref="F103:P103"/>
    <mergeCell ref="F104:P104"/>
    <mergeCell ref="C87:G87"/>
    <mergeCell ref="N87:Q87"/>
    <mergeCell ref="N89:Q89"/>
    <mergeCell ref="N90:Q90"/>
    <mergeCell ref="N91:Q91"/>
    <mergeCell ref="H1:K1"/>
    <mergeCell ref="T2:AD2"/>
    <mergeCell ref="F116:I116"/>
    <mergeCell ref="L116:M116"/>
    <mergeCell ref="N116:Q116"/>
    <mergeCell ref="N113:Q113"/>
    <mergeCell ref="N114:Q114"/>
    <mergeCell ref="N115:Q115"/>
    <mergeCell ref="F105:P105"/>
    <mergeCell ref="M107:P107"/>
    <mergeCell ref="M109:Q109"/>
    <mergeCell ref="M110:Q110"/>
    <mergeCell ref="F112:I112"/>
    <mergeCell ref="L112:M112"/>
    <mergeCell ref="N112:Q112"/>
    <mergeCell ref="N93:Q93"/>
  </mergeCells>
  <hyperlinks>
    <hyperlink ref="F1:G1" location="C2" display="1) Krycí list rozpočtu"/>
    <hyperlink ref="H1:K1" location="C87" display="2) Rekapitulace rozpočtu"/>
    <hyperlink ref="L1" location="C112" display="3) Rozpočet"/>
    <hyperlink ref="T1:U1" location="'Rekapitulace stavby'!C2" display="Rekapitulace stavby"/>
  </hyperlinks>
  <pageMargins left="0.58333330000000005" right="0.58333330000000005" top="0.5" bottom="0.46666669999999999" header="0" footer="0"/>
  <pageSetup paperSize="9" scale="96" fitToHeight="100" orientation="portrait"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O117"/>
  <sheetViews>
    <sheetView showGridLines="0" workbookViewId="0">
      <pane ySplit="1" topLeftCell="A101" activePane="bottomLeft" state="frozen"/>
      <selection pane="bottomLeft" activeCell="L116" sqref="L116:M116"/>
    </sheetView>
  </sheetViews>
  <sheetFormatPr defaultRowHeight="13.1" x14ac:dyDescent="0.35"/>
  <cols>
    <col min="1" max="1" width="8.33203125" style="166" customWidth="1"/>
    <col min="2" max="2" width="1.6640625" style="166" customWidth="1"/>
    <col min="3" max="3" width="4.1640625" style="166" customWidth="1"/>
    <col min="4" max="4" width="4.33203125" style="166" customWidth="1"/>
    <col min="5" max="5" width="17.1640625" style="166" customWidth="1"/>
    <col min="6" max="7" width="11.1640625" style="166" customWidth="1"/>
    <col min="8" max="8" width="12.5" style="166" customWidth="1"/>
    <col min="9" max="9" width="7" style="166" customWidth="1"/>
    <col min="10" max="10" width="5.1640625" style="166" customWidth="1"/>
    <col min="11" max="11" width="11.5" style="166" customWidth="1"/>
    <col min="12" max="12" width="12" style="166" customWidth="1"/>
    <col min="13" max="14" width="6" style="166" customWidth="1"/>
    <col min="15" max="15" width="2" style="166" customWidth="1"/>
    <col min="16" max="16" width="12.5" style="166" customWidth="1"/>
    <col min="17" max="17" width="4.1640625" style="166" customWidth="1"/>
    <col min="18" max="18" width="14.33203125" style="166" customWidth="1"/>
    <col min="19" max="19" width="1.6640625" style="166" customWidth="1"/>
    <col min="20" max="20" width="8.1640625" style="166" customWidth="1"/>
    <col min="21" max="21" width="29.6640625" style="166" hidden="1" customWidth="1"/>
    <col min="22" max="22" width="16.33203125" style="166" hidden="1" customWidth="1"/>
    <col min="23" max="23" width="12.33203125" style="166" hidden="1" customWidth="1"/>
    <col min="24" max="24" width="16.33203125" style="166" hidden="1" customWidth="1"/>
    <col min="25" max="25" width="12.1640625" style="166" hidden="1" customWidth="1"/>
    <col min="26" max="26" width="15" style="166" hidden="1" customWidth="1"/>
    <col min="27" max="27" width="11" style="166" hidden="1" customWidth="1"/>
    <col min="28" max="28" width="15" style="166" hidden="1" customWidth="1"/>
    <col min="29" max="29" width="16.33203125" style="166" hidden="1" customWidth="1"/>
    <col min="30" max="30" width="11" style="166" customWidth="1"/>
    <col min="31" max="31" width="15" style="166" customWidth="1"/>
    <col min="32" max="32" width="16.33203125" style="166" customWidth="1"/>
    <col min="33" max="44" width="9.33203125" style="166"/>
    <col min="45" max="66" width="9.33203125" style="166" hidden="1"/>
    <col min="67" max="16384" width="9.33203125" style="166"/>
  </cols>
  <sheetData>
    <row r="1" spans="1:67" ht="21.8" customHeight="1" x14ac:dyDescent="0.35">
      <c r="A1" s="105"/>
      <c r="B1" s="8"/>
      <c r="C1" s="8"/>
      <c r="D1" s="9" t="s">
        <v>1</v>
      </c>
      <c r="E1" s="8"/>
      <c r="F1" s="10" t="s">
        <v>116</v>
      </c>
      <c r="G1" s="10"/>
      <c r="H1" s="161" t="s">
        <v>117</v>
      </c>
      <c r="I1" s="161"/>
      <c r="J1" s="161"/>
      <c r="K1" s="161"/>
      <c r="L1" s="10" t="s">
        <v>118</v>
      </c>
      <c r="M1" s="8"/>
      <c r="N1" s="8"/>
      <c r="O1" s="9" t="s">
        <v>119</v>
      </c>
      <c r="P1" s="8"/>
      <c r="Q1" s="8"/>
      <c r="R1" s="8"/>
      <c r="S1" s="8"/>
      <c r="T1" s="10" t="s">
        <v>120</v>
      </c>
      <c r="U1" s="10"/>
      <c r="V1" s="105"/>
      <c r="W1" s="105"/>
      <c r="X1" s="105"/>
      <c r="Y1" s="105"/>
      <c r="Z1" s="105"/>
      <c r="AA1" s="105"/>
      <c r="AB1" s="105"/>
      <c r="AC1" s="105"/>
      <c r="AD1" s="105"/>
      <c r="AE1" s="105"/>
      <c r="AF1" s="105"/>
      <c r="AG1" s="105"/>
      <c r="AH1" s="105"/>
      <c r="AI1" s="105"/>
      <c r="AJ1" s="105"/>
      <c r="AK1" s="105"/>
      <c r="AL1" s="105"/>
      <c r="AM1" s="105"/>
      <c r="AN1" s="105"/>
      <c r="AO1" s="105"/>
      <c r="AP1" s="105"/>
      <c r="AQ1" s="105"/>
      <c r="AR1" s="105"/>
      <c r="AS1" s="105"/>
      <c r="AT1" s="105"/>
      <c r="AU1" s="105"/>
      <c r="AV1" s="105"/>
      <c r="AW1" s="105"/>
      <c r="AX1" s="105"/>
      <c r="AY1" s="105"/>
      <c r="AZ1" s="105"/>
      <c r="BA1" s="105"/>
      <c r="BB1" s="105"/>
      <c r="BC1" s="105"/>
      <c r="BD1" s="105"/>
      <c r="BE1" s="105"/>
      <c r="BF1" s="105"/>
      <c r="BG1" s="105"/>
      <c r="BH1" s="105"/>
      <c r="BI1" s="105"/>
      <c r="BJ1" s="105"/>
      <c r="BK1" s="105"/>
      <c r="BL1" s="105"/>
      <c r="BM1" s="105"/>
      <c r="BN1" s="105"/>
      <c r="BO1" s="105"/>
    </row>
    <row r="2" spans="1:67" ht="37" customHeight="1" x14ac:dyDescent="0.35">
      <c r="C2" s="167" t="s">
        <v>7</v>
      </c>
      <c r="D2" s="168"/>
      <c r="E2" s="168"/>
      <c r="F2" s="168"/>
      <c r="G2" s="168"/>
      <c r="H2" s="168"/>
      <c r="I2" s="168"/>
      <c r="J2" s="168"/>
      <c r="K2" s="168"/>
      <c r="L2" s="168"/>
      <c r="M2" s="168"/>
      <c r="N2" s="168"/>
      <c r="O2" s="168"/>
      <c r="P2" s="168"/>
      <c r="Q2" s="168"/>
      <c r="R2" s="169"/>
      <c r="T2" s="170" t="s">
        <v>8</v>
      </c>
      <c r="U2" s="171"/>
      <c r="V2" s="171"/>
      <c r="W2" s="171"/>
      <c r="X2" s="171"/>
      <c r="Y2" s="171"/>
      <c r="Z2" s="171"/>
      <c r="AA2" s="171"/>
      <c r="AB2" s="171"/>
      <c r="AC2" s="171"/>
      <c r="AD2" s="171"/>
      <c r="AU2" s="172" t="s">
        <v>96</v>
      </c>
    </row>
    <row r="3" spans="1:67" ht="6.9" customHeight="1" x14ac:dyDescent="0.35">
      <c r="B3" s="173"/>
      <c r="C3" s="174"/>
      <c r="D3" s="174"/>
      <c r="E3" s="174"/>
      <c r="F3" s="174"/>
      <c r="G3" s="174"/>
      <c r="H3" s="174"/>
      <c r="I3" s="174"/>
      <c r="J3" s="174"/>
      <c r="K3" s="174"/>
      <c r="L3" s="174"/>
      <c r="M3" s="174"/>
      <c r="N3" s="174"/>
      <c r="O3" s="174"/>
      <c r="P3" s="174"/>
      <c r="Q3" s="174"/>
      <c r="R3" s="174"/>
      <c r="S3" s="175"/>
      <c r="AU3" s="172" t="s">
        <v>86</v>
      </c>
    </row>
    <row r="4" spans="1:67" ht="37" customHeight="1" x14ac:dyDescent="0.35">
      <c r="B4" s="176"/>
      <c r="C4" s="177" t="s">
        <v>121</v>
      </c>
      <c r="D4" s="178"/>
      <c r="E4" s="178"/>
      <c r="F4" s="178"/>
      <c r="G4" s="178"/>
      <c r="H4" s="178"/>
      <c r="I4" s="178"/>
      <c r="J4" s="178"/>
      <c r="K4" s="178"/>
      <c r="L4" s="178"/>
      <c r="M4" s="178"/>
      <c r="N4" s="178"/>
      <c r="O4" s="178"/>
      <c r="P4" s="178"/>
      <c r="Q4" s="178"/>
      <c r="R4" s="179"/>
      <c r="S4" s="180"/>
      <c r="U4" s="181" t="s">
        <v>13</v>
      </c>
      <c r="AU4" s="172" t="s">
        <v>6</v>
      </c>
    </row>
    <row r="5" spans="1:67" ht="6.9" customHeight="1" x14ac:dyDescent="0.35">
      <c r="B5" s="176"/>
      <c r="C5" s="182"/>
      <c r="D5" s="182"/>
      <c r="E5" s="182"/>
      <c r="F5" s="182"/>
      <c r="G5" s="182"/>
      <c r="H5" s="182"/>
      <c r="I5" s="182"/>
      <c r="J5" s="182"/>
      <c r="K5" s="182"/>
      <c r="L5" s="182"/>
      <c r="M5" s="182"/>
      <c r="N5" s="182"/>
      <c r="O5" s="182"/>
      <c r="P5" s="182"/>
      <c r="Q5" s="182"/>
      <c r="R5" s="182"/>
      <c r="S5" s="180"/>
    </row>
    <row r="6" spans="1:67" ht="25.4" customHeight="1" x14ac:dyDescent="0.35">
      <c r="B6" s="176"/>
      <c r="C6" s="182"/>
      <c r="D6" s="183" t="s">
        <v>17</v>
      </c>
      <c r="E6" s="182"/>
      <c r="F6" s="184" t="str">
        <f>'Rekapitulace stavby'!K6</f>
        <v>Modernizace střediska praktického vyučování v Chlumci nad Cidlinou</v>
      </c>
      <c r="G6" s="185"/>
      <c r="H6" s="185"/>
      <c r="I6" s="185"/>
      <c r="J6" s="185"/>
      <c r="K6" s="185"/>
      <c r="L6" s="185"/>
      <c r="M6" s="185"/>
      <c r="N6" s="185"/>
      <c r="O6" s="185"/>
      <c r="P6" s="185"/>
      <c r="Q6" s="182"/>
      <c r="R6" s="182"/>
      <c r="S6" s="180"/>
    </row>
    <row r="7" spans="1:67" ht="25.4" customHeight="1" x14ac:dyDescent="0.35">
      <c r="B7" s="176"/>
      <c r="C7" s="182"/>
      <c r="D7" s="183" t="s">
        <v>122</v>
      </c>
      <c r="E7" s="182"/>
      <c r="F7" s="184" t="s">
        <v>123</v>
      </c>
      <c r="G7" s="186"/>
      <c r="H7" s="186"/>
      <c r="I7" s="186"/>
      <c r="J7" s="186"/>
      <c r="K7" s="186"/>
      <c r="L7" s="186"/>
      <c r="M7" s="186"/>
      <c r="N7" s="186"/>
      <c r="O7" s="186"/>
      <c r="P7" s="186"/>
      <c r="Q7" s="182"/>
      <c r="R7" s="182"/>
      <c r="S7" s="180"/>
    </row>
    <row r="8" spans="1:67" s="112" customFormat="1" ht="32.9" customHeight="1" x14ac:dyDescent="0.35">
      <c r="B8" s="187"/>
      <c r="C8" s="188"/>
      <c r="D8" s="189" t="s">
        <v>124</v>
      </c>
      <c r="E8" s="188"/>
      <c r="F8" s="190" t="s">
        <v>2230</v>
      </c>
      <c r="G8" s="191"/>
      <c r="H8" s="191"/>
      <c r="I8" s="191"/>
      <c r="J8" s="191"/>
      <c r="K8" s="191"/>
      <c r="L8" s="191"/>
      <c r="M8" s="191"/>
      <c r="N8" s="191"/>
      <c r="O8" s="191"/>
      <c r="P8" s="191"/>
      <c r="Q8" s="188"/>
      <c r="R8" s="188"/>
      <c r="S8" s="192"/>
    </row>
    <row r="9" spans="1:67" s="112" customFormat="1" ht="14.4" customHeight="1" x14ac:dyDescent="0.35">
      <c r="B9" s="187"/>
      <c r="C9" s="188"/>
      <c r="D9" s="183" t="s">
        <v>19</v>
      </c>
      <c r="E9" s="188"/>
      <c r="F9" s="193" t="s">
        <v>2220</v>
      </c>
      <c r="G9" s="188"/>
      <c r="H9" s="188"/>
      <c r="I9" s="188"/>
      <c r="J9" s="188"/>
      <c r="K9" s="188"/>
      <c r="L9" s="188"/>
      <c r="M9" s="183" t="s">
        <v>20</v>
      </c>
      <c r="N9" s="188"/>
      <c r="O9" s="193" t="s">
        <v>5</v>
      </c>
      <c r="P9" s="188"/>
      <c r="Q9" s="188"/>
      <c r="R9" s="188"/>
      <c r="S9" s="192"/>
    </row>
    <row r="10" spans="1:67" s="112" customFormat="1" ht="14.4" customHeight="1" x14ac:dyDescent="0.35">
      <c r="B10" s="187"/>
      <c r="C10" s="188"/>
      <c r="D10" s="183" t="s">
        <v>21</v>
      </c>
      <c r="E10" s="188"/>
      <c r="F10" s="193" t="s">
        <v>22</v>
      </c>
      <c r="G10" s="188"/>
      <c r="H10" s="188"/>
      <c r="I10" s="188"/>
      <c r="J10" s="188"/>
      <c r="K10" s="188"/>
      <c r="L10" s="188"/>
      <c r="M10" s="183" t="s">
        <v>23</v>
      </c>
      <c r="N10" s="188"/>
      <c r="O10" s="194">
        <f>'Rekapitulace stavby'!AN8</f>
        <v>0</v>
      </c>
      <c r="P10" s="194"/>
      <c r="Q10" s="188"/>
      <c r="R10" s="188"/>
      <c r="S10" s="192"/>
    </row>
    <row r="11" spans="1:67" s="112" customFormat="1" ht="10.8" customHeight="1" x14ac:dyDescent="0.35">
      <c r="B11" s="187"/>
      <c r="C11" s="188"/>
      <c r="D11" s="188"/>
      <c r="E11" s="188"/>
      <c r="F11" s="188"/>
      <c r="G11" s="188"/>
      <c r="H11" s="188"/>
      <c r="I11" s="188"/>
      <c r="J11" s="188"/>
      <c r="K11" s="188"/>
      <c r="L11" s="188"/>
      <c r="M11" s="188"/>
      <c r="N11" s="188"/>
      <c r="O11" s="188"/>
      <c r="P11" s="188"/>
      <c r="Q11" s="188"/>
      <c r="R11" s="188"/>
      <c r="S11" s="192"/>
    </row>
    <row r="12" spans="1:67" s="112" customFormat="1" ht="14.4" customHeight="1" x14ac:dyDescent="0.35">
      <c r="B12" s="187"/>
      <c r="C12" s="188"/>
      <c r="D12" s="183" t="s">
        <v>24</v>
      </c>
      <c r="E12" s="188"/>
      <c r="F12" s="188"/>
      <c r="G12" s="188"/>
      <c r="H12" s="188"/>
      <c r="I12" s="188"/>
      <c r="J12" s="188"/>
      <c r="K12" s="188"/>
      <c r="L12" s="188"/>
      <c r="M12" s="183" t="s">
        <v>25</v>
      </c>
      <c r="N12" s="188"/>
      <c r="O12" s="195" t="s">
        <v>5</v>
      </c>
      <c r="P12" s="195"/>
      <c r="Q12" s="188"/>
      <c r="R12" s="188"/>
      <c r="S12" s="192"/>
    </row>
    <row r="13" spans="1:67" s="112" customFormat="1" ht="18" customHeight="1" x14ac:dyDescent="0.35">
      <c r="B13" s="187"/>
      <c r="C13" s="188"/>
      <c r="D13" s="188"/>
      <c r="E13" s="193" t="s">
        <v>26</v>
      </c>
      <c r="F13" s="188"/>
      <c r="G13" s="188"/>
      <c r="H13" s="188"/>
      <c r="I13" s="188"/>
      <c r="J13" s="188"/>
      <c r="K13" s="188"/>
      <c r="L13" s="188"/>
      <c r="M13" s="183" t="s">
        <v>27</v>
      </c>
      <c r="N13" s="188"/>
      <c r="O13" s="195" t="s">
        <v>5</v>
      </c>
      <c r="P13" s="195"/>
      <c r="Q13" s="188"/>
      <c r="R13" s="188"/>
      <c r="S13" s="192"/>
    </row>
    <row r="14" spans="1:67" s="112" customFormat="1" ht="6.9" customHeight="1" x14ac:dyDescent="0.35">
      <c r="B14" s="187"/>
      <c r="C14" s="188"/>
      <c r="D14" s="188"/>
      <c r="E14" s="188"/>
      <c r="F14" s="188"/>
      <c r="G14" s="188"/>
      <c r="H14" s="188"/>
      <c r="I14" s="188"/>
      <c r="J14" s="188"/>
      <c r="K14" s="188"/>
      <c r="L14" s="188"/>
      <c r="M14" s="188"/>
      <c r="N14" s="188"/>
      <c r="O14" s="188"/>
      <c r="P14" s="188"/>
      <c r="Q14" s="188"/>
      <c r="R14" s="188"/>
      <c r="S14" s="192"/>
    </row>
    <row r="15" spans="1:67" s="112" customFormat="1" ht="14.4" customHeight="1" x14ac:dyDescent="0.35">
      <c r="B15" s="187"/>
      <c r="C15" s="188"/>
      <c r="D15" s="183" t="s">
        <v>28</v>
      </c>
      <c r="E15" s="188"/>
      <c r="F15" s="188"/>
      <c r="G15" s="188"/>
      <c r="H15" s="188"/>
      <c r="I15" s="188"/>
      <c r="J15" s="188"/>
      <c r="K15" s="188"/>
      <c r="L15" s="188"/>
      <c r="M15" s="183" t="s">
        <v>25</v>
      </c>
      <c r="N15" s="188"/>
      <c r="O15" s="195">
        <f>+'Rekapitulace stavby'!$AN$13</f>
        <v>0</v>
      </c>
      <c r="P15" s="195"/>
      <c r="Q15" s="188"/>
      <c r="R15" s="188"/>
      <c r="S15" s="192"/>
    </row>
    <row r="16" spans="1:67" s="112" customFormat="1" ht="18" customHeight="1" x14ac:dyDescent="0.35">
      <c r="B16" s="187"/>
      <c r="C16" s="188"/>
      <c r="D16" s="188"/>
      <c r="E16" s="193">
        <f>+'Rekapitulace stavby'!$E$14</f>
        <v>0</v>
      </c>
      <c r="F16" s="188"/>
      <c r="G16" s="188"/>
      <c r="H16" s="188"/>
      <c r="I16" s="188"/>
      <c r="J16" s="188"/>
      <c r="K16" s="188"/>
      <c r="L16" s="188"/>
      <c r="M16" s="183" t="s">
        <v>27</v>
      </c>
      <c r="N16" s="188"/>
      <c r="O16" s="195">
        <f>+'Rekapitulace stavby'!$AN$14</f>
        <v>0</v>
      </c>
      <c r="P16" s="195"/>
      <c r="Q16" s="188"/>
      <c r="R16" s="188"/>
      <c r="S16" s="192"/>
    </row>
    <row r="17" spans="2:19" s="112" customFormat="1" ht="6.9" customHeight="1" x14ac:dyDescent="0.35">
      <c r="B17" s="187"/>
      <c r="C17" s="188"/>
      <c r="D17" s="188"/>
      <c r="E17" s="188"/>
      <c r="F17" s="188"/>
      <c r="G17" s="188"/>
      <c r="H17" s="188"/>
      <c r="I17" s="188"/>
      <c r="J17" s="188"/>
      <c r="K17" s="188"/>
      <c r="L17" s="188"/>
      <c r="M17" s="188"/>
      <c r="N17" s="188"/>
      <c r="O17" s="188"/>
      <c r="P17" s="188"/>
      <c r="Q17" s="188"/>
      <c r="R17" s="188"/>
      <c r="S17" s="192"/>
    </row>
    <row r="18" spans="2:19" s="112" customFormat="1" ht="14.4" customHeight="1" x14ac:dyDescent="0.35">
      <c r="B18" s="187"/>
      <c r="C18" s="188"/>
      <c r="D18" s="183" t="s">
        <v>29</v>
      </c>
      <c r="E18" s="188"/>
      <c r="F18" s="188"/>
      <c r="G18" s="188"/>
      <c r="H18" s="188"/>
      <c r="I18" s="188"/>
      <c r="J18" s="188"/>
      <c r="K18" s="188"/>
      <c r="L18" s="188"/>
      <c r="M18" s="183" t="s">
        <v>25</v>
      </c>
      <c r="N18" s="188"/>
      <c r="O18" s="195" t="s">
        <v>5</v>
      </c>
      <c r="P18" s="195"/>
      <c r="Q18" s="188"/>
      <c r="R18" s="188"/>
      <c r="S18" s="192"/>
    </row>
    <row r="19" spans="2:19" s="112" customFormat="1" ht="18" customHeight="1" x14ac:dyDescent="0.35">
      <c r="B19" s="187"/>
      <c r="C19" s="188"/>
      <c r="D19" s="188"/>
      <c r="E19" s="193" t="s">
        <v>30</v>
      </c>
      <c r="F19" s="188"/>
      <c r="G19" s="188"/>
      <c r="H19" s="188"/>
      <c r="I19" s="188"/>
      <c r="J19" s="188"/>
      <c r="K19" s="188"/>
      <c r="L19" s="188"/>
      <c r="M19" s="183" t="s">
        <v>27</v>
      </c>
      <c r="N19" s="188"/>
      <c r="O19" s="195" t="s">
        <v>5</v>
      </c>
      <c r="P19" s="195"/>
      <c r="Q19" s="188"/>
      <c r="R19" s="188"/>
      <c r="S19" s="192"/>
    </row>
    <row r="20" spans="2:19" s="112" customFormat="1" ht="6.9" customHeight="1" x14ac:dyDescent="0.35">
      <c r="B20" s="187"/>
      <c r="C20" s="188"/>
      <c r="D20" s="188"/>
      <c r="E20" s="188"/>
      <c r="F20" s="188"/>
      <c r="G20" s="188"/>
      <c r="H20" s="188"/>
      <c r="I20" s="188"/>
      <c r="J20" s="188"/>
      <c r="K20" s="188"/>
      <c r="L20" s="188"/>
      <c r="M20" s="188"/>
      <c r="N20" s="188"/>
      <c r="O20" s="188"/>
      <c r="P20" s="188"/>
      <c r="Q20" s="188"/>
      <c r="R20" s="188"/>
      <c r="S20" s="192"/>
    </row>
    <row r="21" spans="2:19" s="112" customFormat="1" ht="14.4" customHeight="1" x14ac:dyDescent="0.35">
      <c r="B21" s="187"/>
      <c r="C21" s="188"/>
      <c r="D21" s="183" t="s">
        <v>32</v>
      </c>
      <c r="E21" s="188"/>
      <c r="F21" s="188"/>
      <c r="G21" s="188"/>
      <c r="H21" s="188"/>
      <c r="I21" s="188"/>
      <c r="J21" s="188"/>
      <c r="K21" s="188"/>
      <c r="L21" s="188"/>
      <c r="M21" s="183" t="s">
        <v>25</v>
      </c>
      <c r="N21" s="188"/>
      <c r="O21" s="195" t="str">
        <f>IF('Rekapitulace stavby'!AN19="","",'Rekapitulace stavby'!AN19)</f>
        <v/>
      </c>
      <c r="P21" s="195"/>
      <c r="Q21" s="188"/>
      <c r="R21" s="188"/>
      <c r="S21" s="192"/>
    </row>
    <row r="22" spans="2:19" s="112" customFormat="1" ht="18" customHeight="1" x14ac:dyDescent="0.35">
      <c r="B22" s="187"/>
      <c r="C22" s="188"/>
      <c r="D22" s="188"/>
      <c r="E22" s="193" t="str">
        <f>IF('Rekapitulace stavby'!E20="","",'Rekapitulace stavby'!E20)</f>
        <v xml:space="preserve"> </v>
      </c>
      <c r="F22" s="188"/>
      <c r="G22" s="188"/>
      <c r="H22" s="188"/>
      <c r="I22" s="188"/>
      <c r="J22" s="188"/>
      <c r="K22" s="188"/>
      <c r="L22" s="188"/>
      <c r="M22" s="183" t="s">
        <v>27</v>
      </c>
      <c r="N22" s="188"/>
      <c r="O22" s="195" t="str">
        <f>IF('Rekapitulace stavby'!AN20="","",'Rekapitulace stavby'!AN20)</f>
        <v/>
      </c>
      <c r="P22" s="195"/>
      <c r="Q22" s="188"/>
      <c r="R22" s="188"/>
      <c r="S22" s="192"/>
    </row>
    <row r="23" spans="2:19" s="112" customFormat="1" ht="6.9" customHeight="1" x14ac:dyDescent="0.35">
      <c r="B23" s="187"/>
      <c r="C23" s="188"/>
      <c r="D23" s="188"/>
      <c r="E23" s="188"/>
      <c r="F23" s="188"/>
      <c r="G23" s="188"/>
      <c r="H23" s="188"/>
      <c r="I23" s="188"/>
      <c r="J23" s="188"/>
      <c r="K23" s="188"/>
      <c r="L23" s="188"/>
      <c r="M23" s="188"/>
      <c r="N23" s="188"/>
      <c r="O23" s="188"/>
      <c r="P23" s="188"/>
      <c r="Q23" s="188"/>
      <c r="R23" s="188"/>
      <c r="S23" s="192"/>
    </row>
    <row r="24" spans="2:19" s="112" customFormat="1" ht="14.4" customHeight="1" x14ac:dyDescent="0.35">
      <c r="B24" s="187"/>
      <c r="C24" s="188"/>
      <c r="D24" s="183" t="s">
        <v>34</v>
      </c>
      <c r="E24" s="188"/>
      <c r="F24" s="188"/>
      <c r="G24" s="188"/>
      <c r="H24" s="188"/>
      <c r="I24" s="188"/>
      <c r="J24" s="188"/>
      <c r="K24" s="188"/>
      <c r="L24" s="188"/>
      <c r="M24" s="188"/>
      <c r="N24" s="188"/>
      <c r="O24" s="188"/>
      <c r="P24" s="188"/>
      <c r="Q24" s="188"/>
      <c r="R24" s="188"/>
      <c r="S24" s="192"/>
    </row>
    <row r="25" spans="2:19" s="112" customFormat="1" ht="22.6" customHeight="1" x14ac:dyDescent="0.35">
      <c r="B25" s="187"/>
      <c r="C25" s="188"/>
      <c r="D25" s="188"/>
      <c r="E25" s="196" t="s">
        <v>5</v>
      </c>
      <c r="F25" s="196"/>
      <c r="G25" s="196"/>
      <c r="H25" s="196"/>
      <c r="I25" s="196"/>
      <c r="J25" s="196"/>
      <c r="K25" s="196"/>
      <c r="L25" s="196"/>
      <c r="M25" s="188"/>
      <c r="N25" s="188"/>
      <c r="O25" s="188"/>
      <c r="P25" s="188"/>
      <c r="Q25" s="188"/>
      <c r="R25" s="188"/>
      <c r="S25" s="192"/>
    </row>
    <row r="26" spans="2:19" s="112" customFormat="1" ht="6.9" customHeight="1" x14ac:dyDescent="0.35">
      <c r="B26" s="187"/>
      <c r="C26" s="188"/>
      <c r="D26" s="188"/>
      <c r="E26" s="188"/>
      <c r="F26" s="188"/>
      <c r="G26" s="188"/>
      <c r="H26" s="188"/>
      <c r="I26" s="188"/>
      <c r="J26" s="188"/>
      <c r="K26" s="188"/>
      <c r="L26" s="188"/>
      <c r="M26" s="188"/>
      <c r="N26" s="188"/>
      <c r="O26" s="188"/>
      <c r="P26" s="188"/>
      <c r="Q26" s="188"/>
      <c r="R26" s="188"/>
      <c r="S26" s="192"/>
    </row>
    <row r="27" spans="2:19" s="112" customFormat="1" ht="6.9" customHeight="1" x14ac:dyDescent="0.35">
      <c r="B27" s="187"/>
      <c r="C27" s="188"/>
      <c r="D27" s="197"/>
      <c r="E27" s="197"/>
      <c r="F27" s="197"/>
      <c r="G27" s="197"/>
      <c r="H27" s="197"/>
      <c r="I27" s="197"/>
      <c r="J27" s="197"/>
      <c r="K27" s="197"/>
      <c r="L27" s="197"/>
      <c r="M27" s="197"/>
      <c r="N27" s="197"/>
      <c r="O27" s="197"/>
      <c r="P27" s="197"/>
      <c r="Q27" s="188"/>
      <c r="R27" s="188"/>
      <c r="S27" s="192"/>
    </row>
    <row r="28" spans="2:19" s="112" customFormat="1" ht="14.4" customHeight="1" x14ac:dyDescent="0.35">
      <c r="B28" s="187"/>
      <c r="C28" s="188"/>
      <c r="D28" s="198" t="s">
        <v>127</v>
      </c>
      <c r="E28" s="188"/>
      <c r="F28" s="188"/>
      <c r="G28" s="188"/>
      <c r="H28" s="188"/>
      <c r="I28" s="188"/>
      <c r="J28" s="188"/>
      <c r="K28" s="188"/>
      <c r="L28" s="188"/>
      <c r="M28" s="199">
        <f>N89</f>
        <v>0</v>
      </c>
      <c r="N28" s="199"/>
      <c r="O28" s="199"/>
      <c r="P28" s="199"/>
      <c r="Q28" s="188"/>
      <c r="R28" s="188"/>
      <c r="S28" s="192"/>
    </row>
    <row r="29" spans="2:19" s="112" customFormat="1" ht="14.4" customHeight="1" x14ac:dyDescent="0.35">
      <c r="B29" s="187"/>
      <c r="C29" s="188"/>
      <c r="D29" s="200" t="s">
        <v>128</v>
      </c>
      <c r="E29" s="188"/>
      <c r="F29" s="188"/>
      <c r="G29" s="188"/>
      <c r="H29" s="188"/>
      <c r="I29" s="188"/>
      <c r="J29" s="188"/>
      <c r="K29" s="188"/>
      <c r="L29" s="188"/>
      <c r="M29" s="199">
        <f>N93</f>
        <v>0</v>
      </c>
      <c r="N29" s="199"/>
      <c r="O29" s="199"/>
      <c r="P29" s="199"/>
      <c r="Q29" s="188"/>
      <c r="R29" s="188"/>
      <c r="S29" s="192"/>
    </row>
    <row r="30" spans="2:19" s="112" customFormat="1" ht="6.9" customHeight="1" x14ac:dyDescent="0.35">
      <c r="B30" s="187"/>
      <c r="C30" s="188"/>
      <c r="D30" s="188"/>
      <c r="E30" s="188"/>
      <c r="F30" s="188"/>
      <c r="G30" s="188"/>
      <c r="H30" s="188"/>
      <c r="I30" s="188"/>
      <c r="J30" s="188"/>
      <c r="K30" s="188"/>
      <c r="L30" s="188"/>
      <c r="M30" s="188"/>
      <c r="N30" s="188"/>
      <c r="O30" s="188"/>
      <c r="P30" s="188"/>
      <c r="Q30" s="188"/>
      <c r="R30" s="188"/>
      <c r="S30" s="192"/>
    </row>
    <row r="31" spans="2:19" s="112" customFormat="1" ht="25.4" customHeight="1" x14ac:dyDescent="0.35">
      <c r="B31" s="187"/>
      <c r="C31" s="188"/>
      <c r="D31" s="201" t="s">
        <v>37</v>
      </c>
      <c r="E31" s="188"/>
      <c r="F31" s="188"/>
      <c r="G31" s="188"/>
      <c r="H31" s="188"/>
      <c r="I31" s="188"/>
      <c r="J31" s="188"/>
      <c r="K31" s="188"/>
      <c r="L31" s="188"/>
      <c r="M31" s="202">
        <f>ROUND(M28+M29,2)</f>
        <v>0</v>
      </c>
      <c r="N31" s="191"/>
      <c r="O31" s="191"/>
      <c r="P31" s="191"/>
      <c r="Q31" s="188"/>
      <c r="R31" s="188"/>
      <c r="S31" s="192"/>
    </row>
    <row r="32" spans="2:19" s="112" customFormat="1" ht="6.9" customHeight="1" x14ac:dyDescent="0.35">
      <c r="B32" s="187"/>
      <c r="C32" s="188"/>
      <c r="D32" s="197"/>
      <c r="E32" s="197"/>
      <c r="F32" s="197"/>
      <c r="G32" s="197"/>
      <c r="H32" s="197"/>
      <c r="I32" s="197"/>
      <c r="J32" s="197"/>
      <c r="K32" s="197"/>
      <c r="L32" s="197"/>
      <c r="M32" s="197"/>
      <c r="N32" s="197"/>
      <c r="O32" s="197"/>
      <c r="P32" s="197"/>
      <c r="Q32" s="188"/>
      <c r="R32" s="188"/>
      <c r="S32" s="192"/>
    </row>
    <row r="33" spans="2:19" s="112" customFormat="1" ht="14.4" customHeight="1" x14ac:dyDescent="0.35">
      <c r="B33" s="187"/>
      <c r="C33" s="188"/>
      <c r="D33" s="203" t="s">
        <v>38</v>
      </c>
      <c r="E33" s="203" t="s">
        <v>39</v>
      </c>
      <c r="F33" s="204">
        <v>0.21</v>
      </c>
      <c r="G33" s="205" t="s">
        <v>40</v>
      </c>
      <c r="H33" s="206">
        <f>ROUND((SUM(BF93:BF94)+SUM(BF113:BF116)), 2)</f>
        <v>0</v>
      </c>
      <c r="I33" s="191"/>
      <c r="J33" s="191"/>
      <c r="K33" s="188"/>
      <c r="L33" s="188"/>
      <c r="M33" s="206">
        <f>ROUND(ROUND((SUM(BF93:BF94)+SUM(BF113:BF116)), 2)*F33, 2)</f>
        <v>0</v>
      </c>
      <c r="N33" s="191"/>
      <c r="O33" s="191"/>
      <c r="P33" s="191"/>
      <c r="Q33" s="188"/>
      <c r="R33" s="188"/>
      <c r="S33" s="192"/>
    </row>
    <row r="34" spans="2:19" s="112" customFormat="1" ht="14.4" customHeight="1" x14ac:dyDescent="0.35">
      <c r="B34" s="187"/>
      <c r="C34" s="188"/>
      <c r="D34" s="188"/>
      <c r="E34" s="203" t="s">
        <v>41</v>
      </c>
      <c r="F34" s="204">
        <v>0.15</v>
      </c>
      <c r="G34" s="205" t="s">
        <v>40</v>
      </c>
      <c r="H34" s="206">
        <f>ROUND((SUM(BG93:BG94)+SUM(BG113:BG116)), 2)</f>
        <v>0</v>
      </c>
      <c r="I34" s="191"/>
      <c r="J34" s="191"/>
      <c r="K34" s="188"/>
      <c r="L34" s="188"/>
      <c r="M34" s="206">
        <f>ROUND(ROUND((SUM(BG93:BG94)+SUM(BG113:BG116)), 2)*F34, 2)</f>
        <v>0</v>
      </c>
      <c r="N34" s="191"/>
      <c r="O34" s="191"/>
      <c r="P34" s="191"/>
      <c r="Q34" s="188"/>
      <c r="R34" s="188"/>
      <c r="S34" s="192"/>
    </row>
    <row r="35" spans="2:19" s="112" customFormat="1" ht="14.4" hidden="1" customHeight="1" x14ac:dyDescent="0.35">
      <c r="B35" s="187"/>
      <c r="C35" s="188"/>
      <c r="D35" s="188"/>
      <c r="E35" s="203" t="s">
        <v>42</v>
      </c>
      <c r="F35" s="204">
        <v>0.21</v>
      </c>
      <c r="G35" s="205" t="s">
        <v>40</v>
      </c>
      <c r="H35" s="206">
        <f>ROUND((SUM(BH93:BH94)+SUM(BH113:BH116)), 2)</f>
        <v>0</v>
      </c>
      <c r="I35" s="191"/>
      <c r="J35" s="191"/>
      <c r="K35" s="188"/>
      <c r="L35" s="188"/>
      <c r="M35" s="206">
        <v>0</v>
      </c>
      <c r="N35" s="191"/>
      <c r="O35" s="191"/>
      <c r="P35" s="191"/>
      <c r="Q35" s="188"/>
      <c r="R35" s="188"/>
      <c r="S35" s="192"/>
    </row>
    <row r="36" spans="2:19" s="112" customFormat="1" ht="14.4" hidden="1" customHeight="1" x14ac:dyDescent="0.35">
      <c r="B36" s="187"/>
      <c r="C36" s="188"/>
      <c r="D36" s="188"/>
      <c r="E36" s="203" t="s">
        <v>43</v>
      </c>
      <c r="F36" s="204">
        <v>0.15</v>
      </c>
      <c r="G36" s="205" t="s">
        <v>40</v>
      </c>
      <c r="H36" s="206">
        <f>ROUND((SUM(BI93:BI94)+SUM(BI113:BI116)), 2)</f>
        <v>0</v>
      </c>
      <c r="I36" s="191"/>
      <c r="J36" s="191"/>
      <c r="K36" s="188"/>
      <c r="L36" s="188"/>
      <c r="M36" s="206">
        <v>0</v>
      </c>
      <c r="N36" s="191"/>
      <c r="O36" s="191"/>
      <c r="P36" s="191"/>
      <c r="Q36" s="188"/>
      <c r="R36" s="188"/>
      <c r="S36" s="192"/>
    </row>
    <row r="37" spans="2:19" s="112" customFormat="1" ht="14.4" hidden="1" customHeight="1" x14ac:dyDescent="0.35">
      <c r="B37" s="187"/>
      <c r="C37" s="188"/>
      <c r="D37" s="188"/>
      <c r="E37" s="203" t="s">
        <v>44</v>
      </c>
      <c r="F37" s="204">
        <v>0</v>
      </c>
      <c r="G37" s="205" t="s">
        <v>40</v>
      </c>
      <c r="H37" s="206">
        <f>ROUND((SUM(BJ93:BJ94)+SUM(BJ113:BJ116)), 2)</f>
        <v>0</v>
      </c>
      <c r="I37" s="191"/>
      <c r="J37" s="191"/>
      <c r="K37" s="188"/>
      <c r="L37" s="188"/>
      <c r="M37" s="206">
        <v>0</v>
      </c>
      <c r="N37" s="191"/>
      <c r="O37" s="191"/>
      <c r="P37" s="191"/>
      <c r="Q37" s="188"/>
      <c r="R37" s="188"/>
      <c r="S37" s="192"/>
    </row>
    <row r="38" spans="2:19" s="112" customFormat="1" ht="6.9" customHeight="1" x14ac:dyDescent="0.35">
      <c r="B38" s="187"/>
      <c r="C38" s="188"/>
      <c r="D38" s="188"/>
      <c r="E38" s="188"/>
      <c r="F38" s="188"/>
      <c r="G38" s="188"/>
      <c r="H38" s="188"/>
      <c r="I38" s="188"/>
      <c r="J38" s="188"/>
      <c r="K38" s="188"/>
      <c r="L38" s="188"/>
      <c r="M38" s="188"/>
      <c r="N38" s="188"/>
      <c r="O38" s="188"/>
      <c r="P38" s="188"/>
      <c r="Q38" s="188"/>
      <c r="R38" s="188"/>
      <c r="S38" s="192"/>
    </row>
    <row r="39" spans="2:19" s="112" customFormat="1" ht="25.4" customHeight="1" x14ac:dyDescent="0.35">
      <c r="B39" s="187"/>
      <c r="C39" s="207"/>
      <c r="D39" s="208" t="s">
        <v>45</v>
      </c>
      <c r="E39" s="209"/>
      <c r="F39" s="209"/>
      <c r="G39" s="210" t="s">
        <v>46</v>
      </c>
      <c r="H39" s="211" t="s">
        <v>47</v>
      </c>
      <c r="I39" s="209"/>
      <c r="J39" s="209"/>
      <c r="K39" s="209"/>
      <c r="L39" s="212">
        <f>SUM(M31:M37)</f>
        <v>0</v>
      </c>
      <c r="M39" s="212"/>
      <c r="N39" s="212"/>
      <c r="O39" s="212"/>
      <c r="P39" s="213"/>
      <c r="Q39" s="207"/>
      <c r="R39" s="207"/>
      <c r="S39" s="192"/>
    </row>
    <row r="40" spans="2:19" s="112" customFormat="1" ht="14.4" customHeight="1" x14ac:dyDescent="0.35">
      <c r="B40" s="187"/>
      <c r="C40" s="188"/>
      <c r="D40" s="188"/>
      <c r="E40" s="188"/>
      <c r="F40" s="188"/>
      <c r="G40" s="188"/>
      <c r="H40" s="188"/>
      <c r="I40" s="188"/>
      <c r="J40" s="188"/>
      <c r="K40" s="188"/>
      <c r="L40" s="188"/>
      <c r="M40" s="188"/>
      <c r="N40" s="188"/>
      <c r="O40" s="188"/>
      <c r="P40" s="188"/>
      <c r="Q40" s="188"/>
      <c r="R40" s="188"/>
      <c r="S40" s="192"/>
    </row>
    <row r="41" spans="2:19" s="112" customFormat="1" ht="14.4" customHeight="1" x14ac:dyDescent="0.35">
      <c r="B41" s="187"/>
      <c r="C41" s="188"/>
      <c r="D41" s="188"/>
      <c r="E41" s="188"/>
      <c r="F41" s="188"/>
      <c r="G41" s="188"/>
      <c r="H41" s="188"/>
      <c r="I41" s="188"/>
      <c r="J41" s="188"/>
      <c r="K41" s="188"/>
      <c r="L41" s="188"/>
      <c r="M41" s="188"/>
      <c r="N41" s="188"/>
      <c r="O41" s="188"/>
      <c r="P41" s="188"/>
      <c r="Q41" s="188"/>
      <c r="R41" s="188"/>
      <c r="S41" s="192"/>
    </row>
    <row r="42" spans="2:19" x14ac:dyDescent="0.35">
      <c r="B42" s="176"/>
      <c r="C42" s="182"/>
      <c r="D42" s="182"/>
      <c r="E42" s="182"/>
      <c r="F42" s="182"/>
      <c r="G42" s="182"/>
      <c r="H42" s="182"/>
      <c r="I42" s="182"/>
      <c r="J42" s="182"/>
      <c r="K42" s="182"/>
      <c r="L42" s="182"/>
      <c r="M42" s="182"/>
      <c r="N42" s="182"/>
      <c r="O42" s="182"/>
      <c r="P42" s="182"/>
      <c r="Q42" s="182"/>
      <c r="R42" s="182"/>
      <c r="S42" s="180"/>
    </row>
    <row r="43" spans="2:19" x14ac:dyDescent="0.35">
      <c r="B43" s="176"/>
      <c r="C43" s="182"/>
      <c r="D43" s="182"/>
      <c r="E43" s="182"/>
      <c r="F43" s="182"/>
      <c r="G43" s="182"/>
      <c r="H43" s="182"/>
      <c r="I43" s="182"/>
      <c r="J43" s="182"/>
      <c r="K43" s="182"/>
      <c r="L43" s="182"/>
      <c r="M43" s="182"/>
      <c r="N43" s="182"/>
      <c r="O43" s="182"/>
      <c r="P43" s="182"/>
      <c r="Q43" s="182"/>
      <c r="R43" s="182"/>
      <c r="S43" s="180"/>
    </row>
    <row r="44" spans="2:19" x14ac:dyDescent="0.35">
      <c r="B44" s="176"/>
      <c r="C44" s="182"/>
      <c r="D44" s="182"/>
      <c r="E44" s="182"/>
      <c r="F44" s="182"/>
      <c r="G44" s="182"/>
      <c r="H44" s="182"/>
      <c r="I44" s="182"/>
      <c r="J44" s="182"/>
      <c r="K44" s="182"/>
      <c r="L44" s="182"/>
      <c r="M44" s="182"/>
      <c r="N44" s="182"/>
      <c r="O44" s="182"/>
      <c r="P44" s="182"/>
      <c r="Q44" s="182"/>
      <c r="R44" s="182"/>
      <c r="S44" s="180"/>
    </row>
    <row r="45" spans="2:19" x14ac:dyDescent="0.35">
      <c r="B45" s="176"/>
      <c r="C45" s="182"/>
      <c r="D45" s="182"/>
      <c r="E45" s="182"/>
      <c r="F45" s="182"/>
      <c r="G45" s="182"/>
      <c r="H45" s="182"/>
      <c r="I45" s="182"/>
      <c r="J45" s="182"/>
      <c r="K45" s="182"/>
      <c r="L45" s="182"/>
      <c r="M45" s="182"/>
      <c r="N45" s="182"/>
      <c r="O45" s="182"/>
      <c r="P45" s="182"/>
      <c r="Q45" s="182"/>
      <c r="R45" s="182"/>
      <c r="S45" s="180"/>
    </row>
    <row r="46" spans="2:19" x14ac:dyDescent="0.35">
      <c r="B46" s="176"/>
      <c r="C46" s="182"/>
      <c r="D46" s="182"/>
      <c r="E46" s="182"/>
      <c r="F46" s="182"/>
      <c r="G46" s="182"/>
      <c r="H46" s="182"/>
      <c r="I46" s="182"/>
      <c r="J46" s="182"/>
      <c r="K46" s="182"/>
      <c r="L46" s="182"/>
      <c r="M46" s="182"/>
      <c r="N46" s="182"/>
      <c r="O46" s="182"/>
      <c r="P46" s="182"/>
      <c r="Q46" s="182"/>
      <c r="R46" s="182"/>
      <c r="S46" s="180"/>
    </row>
    <row r="47" spans="2:19" x14ac:dyDescent="0.35">
      <c r="B47" s="176"/>
      <c r="C47" s="182"/>
      <c r="D47" s="182"/>
      <c r="E47" s="182"/>
      <c r="F47" s="182"/>
      <c r="G47" s="182"/>
      <c r="H47" s="182"/>
      <c r="I47" s="182"/>
      <c r="J47" s="182"/>
      <c r="K47" s="182"/>
      <c r="L47" s="182"/>
      <c r="M47" s="182"/>
      <c r="N47" s="182"/>
      <c r="O47" s="182"/>
      <c r="P47" s="182"/>
      <c r="Q47" s="182"/>
      <c r="R47" s="182"/>
      <c r="S47" s="180"/>
    </row>
    <row r="48" spans="2:19" x14ac:dyDescent="0.35">
      <c r="B48" s="176"/>
      <c r="C48" s="182"/>
      <c r="D48" s="182"/>
      <c r="E48" s="182"/>
      <c r="F48" s="182"/>
      <c r="G48" s="182"/>
      <c r="H48" s="182"/>
      <c r="I48" s="182"/>
      <c r="J48" s="182"/>
      <c r="K48" s="182"/>
      <c r="L48" s="182"/>
      <c r="M48" s="182"/>
      <c r="N48" s="182"/>
      <c r="O48" s="182"/>
      <c r="P48" s="182"/>
      <c r="Q48" s="182"/>
      <c r="R48" s="182"/>
      <c r="S48" s="180"/>
    </row>
    <row r="49" spans="2:19" x14ac:dyDescent="0.35">
      <c r="B49" s="176"/>
      <c r="C49" s="182"/>
      <c r="D49" s="182"/>
      <c r="E49" s="182"/>
      <c r="F49" s="182"/>
      <c r="G49" s="182"/>
      <c r="H49" s="182"/>
      <c r="I49" s="182"/>
      <c r="J49" s="182"/>
      <c r="K49" s="182"/>
      <c r="L49" s="182"/>
      <c r="M49" s="182"/>
      <c r="N49" s="182"/>
      <c r="O49" s="182"/>
      <c r="P49" s="182"/>
      <c r="Q49" s="182"/>
      <c r="R49" s="182"/>
      <c r="S49" s="180"/>
    </row>
    <row r="50" spans="2:19" s="112" customFormat="1" ht="14.4" x14ac:dyDescent="0.35">
      <c r="B50" s="187"/>
      <c r="C50" s="188"/>
      <c r="D50" s="214" t="s">
        <v>48</v>
      </c>
      <c r="E50" s="197"/>
      <c r="F50" s="197"/>
      <c r="G50" s="197"/>
      <c r="H50" s="215"/>
      <c r="I50" s="188"/>
      <c r="J50" s="214" t="s">
        <v>49</v>
      </c>
      <c r="K50" s="197"/>
      <c r="L50" s="197"/>
      <c r="M50" s="197"/>
      <c r="N50" s="197"/>
      <c r="O50" s="197"/>
      <c r="P50" s="215"/>
      <c r="Q50" s="188"/>
      <c r="R50" s="188"/>
      <c r="S50" s="192"/>
    </row>
    <row r="51" spans="2:19" x14ac:dyDescent="0.35">
      <c r="B51" s="176"/>
      <c r="C51" s="182"/>
      <c r="D51" s="216"/>
      <c r="E51" s="182"/>
      <c r="F51" s="182"/>
      <c r="G51" s="182"/>
      <c r="H51" s="217"/>
      <c r="I51" s="182"/>
      <c r="J51" s="216"/>
      <c r="K51" s="182"/>
      <c r="L51" s="182"/>
      <c r="M51" s="182"/>
      <c r="N51" s="182"/>
      <c r="O51" s="182"/>
      <c r="P51" s="217"/>
      <c r="Q51" s="182"/>
      <c r="R51" s="182"/>
      <c r="S51" s="180"/>
    </row>
    <row r="52" spans="2:19" x14ac:dyDescent="0.35">
      <c r="B52" s="176"/>
      <c r="C52" s="182"/>
      <c r="D52" s="216"/>
      <c r="E52" s="182"/>
      <c r="F52" s="182"/>
      <c r="G52" s="182"/>
      <c r="H52" s="217"/>
      <c r="I52" s="182"/>
      <c r="J52" s="216"/>
      <c r="K52" s="182"/>
      <c r="L52" s="182"/>
      <c r="M52" s="182"/>
      <c r="N52" s="182"/>
      <c r="O52" s="182"/>
      <c r="P52" s="217"/>
      <c r="Q52" s="182"/>
      <c r="R52" s="182"/>
      <c r="S52" s="180"/>
    </row>
    <row r="53" spans="2:19" x14ac:dyDescent="0.35">
      <c r="B53" s="176"/>
      <c r="C53" s="182"/>
      <c r="D53" s="216"/>
      <c r="E53" s="182"/>
      <c r="F53" s="182"/>
      <c r="G53" s="182"/>
      <c r="H53" s="217"/>
      <c r="I53" s="182"/>
      <c r="J53" s="216"/>
      <c r="K53" s="182"/>
      <c r="L53" s="182"/>
      <c r="M53" s="182"/>
      <c r="N53" s="182"/>
      <c r="O53" s="182"/>
      <c r="P53" s="217"/>
      <c r="Q53" s="182"/>
      <c r="R53" s="182"/>
      <c r="S53" s="180"/>
    </row>
    <row r="54" spans="2:19" x14ac:dyDescent="0.35">
      <c r="B54" s="176"/>
      <c r="C54" s="182"/>
      <c r="D54" s="216"/>
      <c r="E54" s="182"/>
      <c r="F54" s="182"/>
      <c r="G54" s="182"/>
      <c r="H54" s="217"/>
      <c r="I54" s="182"/>
      <c r="J54" s="216"/>
      <c r="K54" s="182"/>
      <c r="L54" s="182"/>
      <c r="M54" s="182"/>
      <c r="N54" s="182"/>
      <c r="O54" s="182"/>
      <c r="P54" s="217"/>
      <c r="Q54" s="182"/>
      <c r="R54" s="182"/>
      <c r="S54" s="180"/>
    </row>
    <row r="55" spans="2:19" x14ac:dyDescent="0.35">
      <c r="B55" s="176"/>
      <c r="C55" s="182"/>
      <c r="D55" s="216"/>
      <c r="E55" s="182"/>
      <c r="F55" s="182"/>
      <c r="G55" s="182"/>
      <c r="H55" s="217"/>
      <c r="I55" s="182"/>
      <c r="J55" s="216"/>
      <c r="K55" s="182"/>
      <c r="L55" s="182"/>
      <c r="M55" s="182"/>
      <c r="N55" s="182"/>
      <c r="O55" s="182"/>
      <c r="P55" s="217"/>
      <c r="Q55" s="182"/>
      <c r="R55" s="182"/>
      <c r="S55" s="180"/>
    </row>
    <row r="56" spans="2:19" x14ac:dyDescent="0.35">
      <c r="B56" s="176"/>
      <c r="C56" s="182"/>
      <c r="D56" s="216"/>
      <c r="E56" s="182"/>
      <c r="F56" s="182"/>
      <c r="G56" s="182"/>
      <c r="H56" s="217"/>
      <c r="I56" s="182"/>
      <c r="J56" s="216"/>
      <c r="K56" s="182"/>
      <c r="L56" s="182"/>
      <c r="M56" s="182"/>
      <c r="N56" s="182"/>
      <c r="O56" s="182"/>
      <c r="P56" s="217"/>
      <c r="Q56" s="182"/>
      <c r="R56" s="182"/>
      <c r="S56" s="180"/>
    </row>
    <row r="57" spans="2:19" x14ac:dyDescent="0.35">
      <c r="B57" s="176"/>
      <c r="C57" s="182"/>
      <c r="D57" s="216"/>
      <c r="E57" s="182"/>
      <c r="F57" s="182"/>
      <c r="G57" s="182"/>
      <c r="H57" s="217"/>
      <c r="I57" s="182"/>
      <c r="J57" s="216"/>
      <c r="K57" s="182"/>
      <c r="L57" s="182"/>
      <c r="M57" s="182"/>
      <c r="N57" s="182"/>
      <c r="O57" s="182"/>
      <c r="P57" s="217"/>
      <c r="Q57" s="182"/>
      <c r="R57" s="182"/>
      <c r="S57" s="180"/>
    </row>
    <row r="58" spans="2:19" x14ac:dyDescent="0.35">
      <c r="B58" s="176"/>
      <c r="C58" s="182"/>
      <c r="D58" s="216"/>
      <c r="E58" s="182"/>
      <c r="F58" s="182"/>
      <c r="G58" s="182"/>
      <c r="H58" s="217"/>
      <c r="I58" s="182"/>
      <c r="J58" s="216"/>
      <c r="K58" s="182"/>
      <c r="L58" s="182"/>
      <c r="M58" s="182"/>
      <c r="N58" s="182"/>
      <c r="O58" s="182"/>
      <c r="P58" s="217"/>
      <c r="Q58" s="182"/>
      <c r="R58" s="182"/>
      <c r="S58" s="180"/>
    </row>
    <row r="59" spans="2:19" s="112" customFormat="1" ht="14.4" x14ac:dyDescent="0.35">
      <c r="B59" s="187"/>
      <c r="C59" s="188"/>
      <c r="D59" s="218" t="s">
        <v>50</v>
      </c>
      <c r="E59" s="219"/>
      <c r="F59" s="219"/>
      <c r="G59" s="220" t="s">
        <v>51</v>
      </c>
      <c r="H59" s="221"/>
      <c r="I59" s="188"/>
      <c r="J59" s="218" t="s">
        <v>50</v>
      </c>
      <c r="K59" s="219"/>
      <c r="L59" s="219"/>
      <c r="M59" s="219"/>
      <c r="N59" s="220" t="s">
        <v>51</v>
      </c>
      <c r="O59" s="219"/>
      <c r="P59" s="221"/>
      <c r="Q59" s="188"/>
      <c r="R59" s="188"/>
      <c r="S59" s="192"/>
    </row>
    <row r="60" spans="2:19" x14ac:dyDescent="0.35">
      <c r="B60" s="176"/>
      <c r="C60" s="182"/>
      <c r="D60" s="182"/>
      <c r="E60" s="182"/>
      <c r="F60" s="182"/>
      <c r="G60" s="182"/>
      <c r="H60" s="182"/>
      <c r="I60" s="182"/>
      <c r="J60" s="182"/>
      <c r="K60" s="182"/>
      <c r="L60" s="182"/>
      <c r="M60" s="182"/>
      <c r="N60" s="182"/>
      <c r="O60" s="182"/>
      <c r="P60" s="182"/>
      <c r="Q60" s="182"/>
      <c r="R60" s="182"/>
      <c r="S60" s="180"/>
    </row>
    <row r="61" spans="2:19" s="112" customFormat="1" ht="14.4" x14ac:dyDescent="0.35">
      <c r="B61" s="187"/>
      <c r="C61" s="188"/>
      <c r="D61" s="214" t="s">
        <v>52</v>
      </c>
      <c r="E61" s="197"/>
      <c r="F61" s="197"/>
      <c r="G61" s="197"/>
      <c r="H61" s="215"/>
      <c r="I61" s="188"/>
      <c r="J61" s="214" t="s">
        <v>53</v>
      </c>
      <c r="K61" s="197"/>
      <c r="L61" s="197"/>
      <c r="M61" s="197"/>
      <c r="N61" s="197"/>
      <c r="O61" s="197"/>
      <c r="P61" s="215"/>
      <c r="Q61" s="188"/>
      <c r="R61" s="188"/>
      <c r="S61" s="192"/>
    </row>
    <row r="62" spans="2:19" x14ac:dyDescent="0.35">
      <c r="B62" s="176"/>
      <c r="C62" s="182"/>
      <c r="D62" s="216"/>
      <c r="E62" s="182"/>
      <c r="F62" s="182"/>
      <c r="G62" s="182"/>
      <c r="H62" s="217"/>
      <c r="I62" s="182"/>
      <c r="J62" s="216"/>
      <c r="K62" s="182"/>
      <c r="L62" s="182"/>
      <c r="M62" s="182"/>
      <c r="N62" s="182"/>
      <c r="O62" s="182"/>
      <c r="P62" s="217"/>
      <c r="Q62" s="182"/>
      <c r="R62" s="182"/>
      <c r="S62" s="180"/>
    </row>
    <row r="63" spans="2:19" x14ac:dyDescent="0.35">
      <c r="B63" s="176"/>
      <c r="C63" s="182"/>
      <c r="D63" s="216"/>
      <c r="E63" s="182"/>
      <c r="F63" s="182"/>
      <c r="G63" s="182"/>
      <c r="H63" s="217"/>
      <c r="I63" s="182"/>
      <c r="J63" s="216"/>
      <c r="K63" s="182"/>
      <c r="L63" s="182"/>
      <c r="M63" s="182"/>
      <c r="N63" s="182"/>
      <c r="O63" s="182"/>
      <c r="P63" s="217"/>
      <c r="Q63" s="182"/>
      <c r="R63" s="182"/>
      <c r="S63" s="180"/>
    </row>
    <row r="64" spans="2:19" x14ac:dyDescent="0.35">
      <c r="B64" s="176"/>
      <c r="C64" s="182"/>
      <c r="D64" s="216"/>
      <c r="E64" s="182"/>
      <c r="F64" s="182"/>
      <c r="G64" s="182"/>
      <c r="H64" s="217"/>
      <c r="I64" s="182"/>
      <c r="J64" s="216"/>
      <c r="K64" s="182"/>
      <c r="L64" s="182"/>
      <c r="M64" s="182"/>
      <c r="N64" s="182"/>
      <c r="O64" s="182"/>
      <c r="P64" s="217"/>
      <c r="Q64" s="182"/>
      <c r="R64" s="182"/>
      <c r="S64" s="180"/>
    </row>
    <row r="65" spans="2:19" x14ac:dyDescent="0.35">
      <c r="B65" s="176"/>
      <c r="C65" s="182"/>
      <c r="D65" s="216"/>
      <c r="E65" s="182"/>
      <c r="F65" s="182"/>
      <c r="G65" s="182"/>
      <c r="H65" s="217"/>
      <c r="I65" s="182"/>
      <c r="J65" s="216"/>
      <c r="K65" s="182"/>
      <c r="L65" s="182"/>
      <c r="M65" s="182"/>
      <c r="N65" s="182"/>
      <c r="O65" s="182"/>
      <c r="P65" s="217"/>
      <c r="Q65" s="182"/>
      <c r="R65" s="182"/>
      <c r="S65" s="180"/>
    </row>
    <row r="66" spans="2:19" x14ac:dyDescent="0.35">
      <c r="B66" s="176"/>
      <c r="C66" s="182"/>
      <c r="D66" s="216"/>
      <c r="E66" s="182"/>
      <c r="F66" s="182"/>
      <c r="G66" s="182"/>
      <c r="H66" s="217"/>
      <c r="I66" s="182"/>
      <c r="J66" s="216"/>
      <c r="K66" s="182"/>
      <c r="L66" s="182"/>
      <c r="M66" s="182"/>
      <c r="N66" s="182"/>
      <c r="O66" s="182"/>
      <c r="P66" s="217"/>
      <c r="Q66" s="182"/>
      <c r="R66" s="182"/>
      <c r="S66" s="180"/>
    </row>
    <row r="67" spans="2:19" x14ac:dyDescent="0.35">
      <c r="B67" s="176"/>
      <c r="C67" s="182"/>
      <c r="D67" s="216"/>
      <c r="E67" s="182"/>
      <c r="F67" s="182"/>
      <c r="G67" s="182"/>
      <c r="H67" s="217"/>
      <c r="I67" s="182"/>
      <c r="J67" s="216"/>
      <c r="K67" s="182"/>
      <c r="L67" s="182"/>
      <c r="M67" s="182"/>
      <c r="N67" s="182"/>
      <c r="O67" s="182"/>
      <c r="P67" s="217"/>
      <c r="Q67" s="182"/>
      <c r="R67" s="182"/>
      <c r="S67" s="180"/>
    </row>
    <row r="68" spans="2:19" x14ac:dyDescent="0.35">
      <c r="B68" s="176"/>
      <c r="C68" s="182"/>
      <c r="D68" s="216"/>
      <c r="E68" s="182"/>
      <c r="F68" s="182"/>
      <c r="G68" s="182"/>
      <c r="H68" s="217"/>
      <c r="I68" s="182"/>
      <c r="J68" s="216"/>
      <c r="K68" s="182"/>
      <c r="L68" s="182"/>
      <c r="M68" s="182"/>
      <c r="N68" s="182"/>
      <c r="O68" s="182"/>
      <c r="P68" s="217"/>
      <c r="Q68" s="182"/>
      <c r="R68" s="182"/>
      <c r="S68" s="180"/>
    </row>
    <row r="69" spans="2:19" x14ac:dyDescent="0.35">
      <c r="B69" s="176"/>
      <c r="C69" s="182"/>
      <c r="D69" s="216"/>
      <c r="E69" s="182"/>
      <c r="F69" s="182"/>
      <c r="G69" s="182"/>
      <c r="H69" s="217"/>
      <c r="I69" s="182"/>
      <c r="J69" s="216"/>
      <c r="K69" s="182"/>
      <c r="L69" s="182"/>
      <c r="M69" s="182"/>
      <c r="N69" s="182"/>
      <c r="O69" s="182"/>
      <c r="P69" s="217"/>
      <c r="Q69" s="182"/>
      <c r="R69" s="182"/>
      <c r="S69" s="180"/>
    </row>
    <row r="70" spans="2:19" s="112" customFormat="1" ht="14.4" x14ac:dyDescent="0.35">
      <c r="B70" s="187"/>
      <c r="C70" s="188"/>
      <c r="D70" s="218" t="s">
        <v>50</v>
      </c>
      <c r="E70" s="219"/>
      <c r="F70" s="219"/>
      <c r="G70" s="220" t="s">
        <v>51</v>
      </c>
      <c r="H70" s="221"/>
      <c r="I70" s="188"/>
      <c r="J70" s="218" t="s">
        <v>50</v>
      </c>
      <c r="K70" s="219"/>
      <c r="L70" s="219"/>
      <c r="M70" s="219"/>
      <c r="N70" s="220" t="s">
        <v>51</v>
      </c>
      <c r="O70" s="219"/>
      <c r="P70" s="221"/>
      <c r="Q70" s="188"/>
      <c r="R70" s="188"/>
      <c r="S70" s="192"/>
    </row>
    <row r="71" spans="2:19" s="112" customFormat="1" ht="14.4" customHeight="1" x14ac:dyDescent="0.35">
      <c r="B71" s="222"/>
      <c r="C71" s="223"/>
      <c r="D71" s="223"/>
      <c r="E71" s="223"/>
      <c r="F71" s="223"/>
      <c r="G71" s="223"/>
      <c r="H71" s="223"/>
      <c r="I71" s="223"/>
      <c r="J71" s="223"/>
      <c r="K71" s="223"/>
      <c r="L71" s="223"/>
      <c r="M71" s="223"/>
      <c r="N71" s="223"/>
      <c r="O71" s="223"/>
      <c r="P71" s="223"/>
      <c r="Q71" s="223"/>
      <c r="R71" s="223"/>
      <c r="S71" s="224"/>
    </row>
    <row r="75" spans="2:19" s="112" customFormat="1" ht="6.9" customHeight="1" x14ac:dyDescent="0.35">
      <c r="B75" s="225"/>
      <c r="C75" s="226"/>
      <c r="D75" s="226"/>
      <c r="E75" s="226"/>
      <c r="F75" s="226"/>
      <c r="G75" s="226"/>
      <c r="H75" s="226"/>
      <c r="I75" s="226"/>
      <c r="J75" s="226"/>
      <c r="K75" s="226"/>
      <c r="L75" s="226"/>
      <c r="M75" s="226"/>
      <c r="N75" s="226"/>
      <c r="O75" s="226"/>
      <c r="P75" s="226"/>
      <c r="Q75" s="226"/>
      <c r="R75" s="226"/>
      <c r="S75" s="227"/>
    </row>
    <row r="76" spans="2:19" s="112" customFormat="1" ht="37" customHeight="1" x14ac:dyDescent="0.35">
      <c r="B76" s="187"/>
      <c r="C76" s="177" t="s">
        <v>129</v>
      </c>
      <c r="D76" s="178"/>
      <c r="E76" s="178"/>
      <c r="F76" s="178"/>
      <c r="G76" s="178"/>
      <c r="H76" s="178"/>
      <c r="I76" s="178"/>
      <c r="J76" s="178"/>
      <c r="K76" s="178"/>
      <c r="L76" s="178"/>
      <c r="M76" s="178"/>
      <c r="N76" s="178"/>
      <c r="O76" s="178"/>
      <c r="P76" s="178"/>
      <c r="Q76" s="178"/>
      <c r="R76" s="179"/>
      <c r="S76" s="192"/>
    </row>
    <row r="77" spans="2:19" s="112" customFormat="1" ht="6.9" customHeight="1" x14ac:dyDescent="0.35">
      <c r="B77" s="187"/>
      <c r="C77" s="188"/>
      <c r="D77" s="188"/>
      <c r="E77" s="188"/>
      <c r="F77" s="188"/>
      <c r="G77" s="188"/>
      <c r="H77" s="188"/>
      <c r="I77" s="188"/>
      <c r="J77" s="188"/>
      <c r="K77" s="188"/>
      <c r="L77" s="188"/>
      <c r="M77" s="188"/>
      <c r="N77" s="188"/>
      <c r="O77" s="188"/>
      <c r="P77" s="188"/>
      <c r="Q77" s="188"/>
      <c r="R77" s="188"/>
      <c r="S77" s="192"/>
    </row>
    <row r="78" spans="2:19" s="112" customFormat="1" ht="29.95" customHeight="1" x14ac:dyDescent="0.35">
      <c r="B78" s="187"/>
      <c r="C78" s="183" t="s">
        <v>17</v>
      </c>
      <c r="D78" s="188"/>
      <c r="E78" s="188"/>
      <c r="F78" s="184" t="str">
        <f>F6</f>
        <v>Modernizace střediska praktického vyučování v Chlumci nad Cidlinou</v>
      </c>
      <c r="G78" s="185"/>
      <c r="H78" s="185"/>
      <c r="I78" s="185"/>
      <c r="J78" s="185"/>
      <c r="K78" s="185"/>
      <c r="L78" s="185"/>
      <c r="M78" s="185"/>
      <c r="N78" s="185"/>
      <c r="O78" s="185"/>
      <c r="P78" s="185"/>
      <c r="Q78" s="188"/>
      <c r="R78" s="188"/>
      <c r="S78" s="192"/>
    </row>
    <row r="79" spans="2:19" ht="29.95" customHeight="1" x14ac:dyDescent="0.35">
      <c r="B79" s="176"/>
      <c r="C79" s="183" t="s">
        <v>122</v>
      </c>
      <c r="D79" s="182"/>
      <c r="E79" s="182"/>
      <c r="F79" s="184" t="s">
        <v>123</v>
      </c>
      <c r="G79" s="186"/>
      <c r="H79" s="186"/>
      <c r="I79" s="186"/>
      <c r="J79" s="186"/>
      <c r="K79" s="186"/>
      <c r="L79" s="186"/>
      <c r="M79" s="186"/>
      <c r="N79" s="186"/>
      <c r="O79" s="186"/>
      <c r="P79" s="186"/>
      <c r="Q79" s="182"/>
      <c r="R79" s="182"/>
      <c r="S79" s="180"/>
    </row>
    <row r="80" spans="2:19" s="112" customFormat="1" ht="37" customHeight="1" x14ac:dyDescent="0.35">
      <c r="B80" s="187"/>
      <c r="C80" s="228" t="s">
        <v>124</v>
      </c>
      <c r="D80" s="188"/>
      <c r="E80" s="188"/>
      <c r="F80" s="229" t="str">
        <f>F8</f>
        <v>17-SO006-01.4 - D.1.4.3  Vzduchotechnika</v>
      </c>
      <c r="G80" s="191"/>
      <c r="H80" s="191"/>
      <c r="I80" s="191"/>
      <c r="J80" s="191"/>
      <c r="K80" s="191"/>
      <c r="L80" s="191"/>
      <c r="M80" s="191"/>
      <c r="N80" s="191"/>
      <c r="O80" s="191"/>
      <c r="P80" s="191"/>
      <c r="Q80" s="188"/>
      <c r="R80" s="188"/>
      <c r="S80" s="192"/>
    </row>
    <row r="81" spans="2:48" s="112" customFormat="1" ht="6.9" customHeight="1" x14ac:dyDescent="0.35">
      <c r="B81" s="187"/>
      <c r="C81" s="188"/>
      <c r="D81" s="188"/>
      <c r="E81" s="188"/>
      <c r="F81" s="188"/>
      <c r="G81" s="188"/>
      <c r="H81" s="188"/>
      <c r="I81" s="188"/>
      <c r="J81" s="188"/>
      <c r="K81" s="188"/>
      <c r="L81" s="188"/>
      <c r="M81" s="188"/>
      <c r="N81" s="188"/>
      <c r="O81" s="188"/>
      <c r="P81" s="188"/>
      <c r="Q81" s="188"/>
      <c r="R81" s="188"/>
      <c r="S81" s="192"/>
    </row>
    <row r="82" spans="2:48" s="112" customFormat="1" ht="18" customHeight="1" x14ac:dyDescent="0.35">
      <c r="B82" s="187"/>
      <c r="C82" s="183" t="s">
        <v>21</v>
      </c>
      <c r="D82" s="188"/>
      <c r="E82" s="188"/>
      <c r="F82" s="193" t="str">
        <f>F10</f>
        <v>Chlumec nad Cidlinou</v>
      </c>
      <c r="G82" s="188"/>
      <c r="H82" s="188"/>
      <c r="I82" s="188"/>
      <c r="J82" s="188"/>
      <c r="K82" s="183" t="s">
        <v>23</v>
      </c>
      <c r="L82" s="188"/>
      <c r="M82" s="194">
        <f>IF(O10="","",O10)</f>
        <v>0</v>
      </c>
      <c r="N82" s="194"/>
      <c r="O82" s="194"/>
      <c r="P82" s="194"/>
      <c r="Q82" s="188"/>
      <c r="R82" s="188"/>
      <c r="S82" s="192"/>
    </row>
    <row r="83" spans="2:48" s="112" customFormat="1" ht="6.9" customHeight="1" x14ac:dyDescent="0.35">
      <c r="B83" s="187"/>
      <c r="C83" s="188"/>
      <c r="D83" s="188"/>
      <c r="E83" s="188"/>
      <c r="F83" s="188"/>
      <c r="G83" s="188"/>
      <c r="H83" s="188"/>
      <c r="I83" s="188"/>
      <c r="J83" s="188"/>
      <c r="K83" s="188"/>
      <c r="L83" s="188"/>
      <c r="M83" s="188"/>
      <c r="N83" s="188"/>
      <c r="O83" s="188"/>
      <c r="P83" s="188"/>
      <c r="Q83" s="188"/>
      <c r="R83" s="188"/>
      <c r="S83" s="192"/>
    </row>
    <row r="84" spans="2:48" s="112" customFormat="1" x14ac:dyDescent="0.35">
      <c r="B84" s="187"/>
      <c r="C84" s="183" t="s">
        <v>24</v>
      </c>
      <c r="D84" s="188"/>
      <c r="E84" s="188"/>
      <c r="F84" s="193" t="str">
        <f>E13</f>
        <v>Královéhradecký kraj</v>
      </c>
      <c r="G84" s="188"/>
      <c r="H84" s="188"/>
      <c r="I84" s="188"/>
      <c r="J84" s="188"/>
      <c r="K84" s="183" t="s">
        <v>29</v>
      </c>
      <c r="L84" s="188"/>
      <c r="M84" s="195" t="str">
        <f>E19</f>
        <v>PROMED Brno spol.s.r.o</v>
      </c>
      <c r="N84" s="195"/>
      <c r="O84" s="195"/>
      <c r="P84" s="195"/>
      <c r="Q84" s="195"/>
      <c r="R84" s="193"/>
      <c r="S84" s="192"/>
    </row>
    <row r="85" spans="2:48" s="112" customFormat="1" ht="14.4" customHeight="1" x14ac:dyDescent="0.35">
      <c r="B85" s="187"/>
      <c r="C85" s="183" t="s">
        <v>28</v>
      </c>
      <c r="D85" s="188"/>
      <c r="E85" s="188"/>
      <c r="F85" s="193">
        <f>IF(E16="","",E16)</f>
        <v>0</v>
      </c>
      <c r="G85" s="188"/>
      <c r="H85" s="188"/>
      <c r="I85" s="188"/>
      <c r="J85" s="188"/>
      <c r="K85" s="183" t="s">
        <v>32</v>
      </c>
      <c r="L85" s="188"/>
      <c r="M85" s="195" t="str">
        <f>E22</f>
        <v xml:space="preserve"> </v>
      </c>
      <c r="N85" s="195"/>
      <c r="O85" s="195"/>
      <c r="P85" s="195"/>
      <c r="Q85" s="195"/>
      <c r="R85" s="193"/>
      <c r="S85" s="192"/>
    </row>
    <row r="86" spans="2:48" s="112" customFormat="1" ht="10.35" customHeight="1" x14ac:dyDescent="0.35">
      <c r="B86" s="187"/>
      <c r="C86" s="188"/>
      <c r="D86" s="188"/>
      <c r="E86" s="188"/>
      <c r="F86" s="188"/>
      <c r="G86" s="188"/>
      <c r="H86" s="188"/>
      <c r="I86" s="188"/>
      <c r="J86" s="188"/>
      <c r="K86" s="188"/>
      <c r="L86" s="188"/>
      <c r="M86" s="188"/>
      <c r="N86" s="188"/>
      <c r="O86" s="188"/>
      <c r="P86" s="188"/>
      <c r="Q86" s="188"/>
      <c r="R86" s="188"/>
      <c r="S86" s="192"/>
    </row>
    <row r="87" spans="2:48" s="112" customFormat="1" ht="29.3" customHeight="1" x14ac:dyDescent="0.35">
      <c r="B87" s="187"/>
      <c r="C87" s="230" t="s">
        <v>130</v>
      </c>
      <c r="D87" s="231"/>
      <c r="E87" s="231"/>
      <c r="F87" s="231"/>
      <c r="G87" s="231"/>
      <c r="H87" s="207"/>
      <c r="I87" s="207"/>
      <c r="J87" s="207"/>
      <c r="K87" s="207"/>
      <c r="L87" s="207"/>
      <c r="M87" s="207"/>
      <c r="N87" s="230" t="s">
        <v>131</v>
      </c>
      <c r="O87" s="231"/>
      <c r="P87" s="231"/>
      <c r="Q87" s="231"/>
      <c r="R87" s="207"/>
      <c r="S87" s="192"/>
    </row>
    <row r="88" spans="2:48" s="112" customFormat="1" ht="10.35" customHeight="1" x14ac:dyDescent="0.35">
      <c r="B88" s="187"/>
      <c r="C88" s="188"/>
      <c r="D88" s="188"/>
      <c r="E88" s="188"/>
      <c r="F88" s="188"/>
      <c r="G88" s="188"/>
      <c r="H88" s="188"/>
      <c r="I88" s="188"/>
      <c r="J88" s="188"/>
      <c r="K88" s="188"/>
      <c r="L88" s="188"/>
      <c r="M88" s="188"/>
      <c r="N88" s="188"/>
      <c r="O88" s="188"/>
      <c r="P88" s="188"/>
      <c r="Q88" s="188"/>
      <c r="R88" s="188"/>
      <c r="S88" s="192"/>
    </row>
    <row r="89" spans="2:48" s="112" customFormat="1" ht="29.3" customHeight="1" x14ac:dyDescent="0.35">
      <c r="B89" s="187"/>
      <c r="C89" s="232" t="s">
        <v>132</v>
      </c>
      <c r="D89" s="188"/>
      <c r="E89" s="188"/>
      <c r="F89" s="188"/>
      <c r="G89" s="188"/>
      <c r="H89" s="188"/>
      <c r="I89" s="188"/>
      <c r="J89" s="188"/>
      <c r="K89" s="188"/>
      <c r="L89" s="188"/>
      <c r="M89" s="188"/>
      <c r="N89" s="233">
        <f>N113</f>
        <v>0</v>
      </c>
      <c r="O89" s="234"/>
      <c r="P89" s="234"/>
      <c r="Q89" s="234"/>
      <c r="R89" s="235"/>
      <c r="S89" s="192"/>
      <c r="AV89" s="172" t="s">
        <v>133</v>
      </c>
    </row>
    <row r="90" spans="2:48" s="242" customFormat="1" ht="24.9" customHeight="1" x14ac:dyDescent="0.35">
      <c r="B90" s="236"/>
      <c r="C90" s="237"/>
      <c r="D90" s="238" t="s">
        <v>143</v>
      </c>
      <c r="E90" s="237"/>
      <c r="F90" s="237"/>
      <c r="G90" s="237"/>
      <c r="H90" s="237"/>
      <c r="I90" s="237"/>
      <c r="J90" s="237"/>
      <c r="K90" s="237"/>
      <c r="L90" s="237"/>
      <c r="M90" s="237"/>
      <c r="N90" s="239">
        <f>N114</f>
        <v>0</v>
      </c>
      <c r="O90" s="240"/>
      <c r="P90" s="240"/>
      <c r="Q90" s="240"/>
      <c r="R90" s="237"/>
      <c r="S90" s="241"/>
    </row>
    <row r="91" spans="2:48" s="249" customFormat="1" ht="20" customHeight="1" x14ac:dyDescent="0.35">
      <c r="B91" s="243"/>
      <c r="C91" s="244"/>
      <c r="D91" s="245" t="s">
        <v>2231</v>
      </c>
      <c r="E91" s="244"/>
      <c r="F91" s="244"/>
      <c r="G91" s="244"/>
      <c r="H91" s="244"/>
      <c r="I91" s="244"/>
      <c r="J91" s="244"/>
      <c r="K91" s="244"/>
      <c r="L91" s="244"/>
      <c r="M91" s="244"/>
      <c r="N91" s="246">
        <f>N115</f>
        <v>0</v>
      </c>
      <c r="O91" s="247"/>
      <c r="P91" s="247"/>
      <c r="Q91" s="247"/>
      <c r="R91" s="244"/>
      <c r="S91" s="248"/>
    </row>
    <row r="92" spans="2:48" s="112" customFormat="1" ht="21.8" customHeight="1" x14ac:dyDescent="0.35">
      <c r="B92" s="187"/>
      <c r="C92" s="188"/>
      <c r="D92" s="188"/>
      <c r="E92" s="188"/>
      <c r="F92" s="188"/>
      <c r="G92" s="188"/>
      <c r="H92" s="188"/>
      <c r="I92" s="188"/>
      <c r="J92" s="188"/>
      <c r="K92" s="188"/>
      <c r="L92" s="188"/>
      <c r="M92" s="188"/>
      <c r="N92" s="188"/>
      <c r="O92" s="188"/>
      <c r="P92" s="188"/>
      <c r="Q92" s="188"/>
      <c r="R92" s="188"/>
      <c r="S92" s="192"/>
    </row>
    <row r="93" spans="2:48" s="112" customFormat="1" ht="29.3" customHeight="1" x14ac:dyDescent="0.35">
      <c r="B93" s="187"/>
      <c r="C93" s="232" t="s">
        <v>157</v>
      </c>
      <c r="D93" s="188"/>
      <c r="E93" s="188"/>
      <c r="F93" s="188"/>
      <c r="G93" s="188"/>
      <c r="H93" s="188"/>
      <c r="I93" s="188"/>
      <c r="J93" s="188"/>
      <c r="K93" s="188"/>
      <c r="L93" s="188"/>
      <c r="M93" s="188"/>
      <c r="N93" s="234">
        <v>0</v>
      </c>
      <c r="O93" s="250"/>
      <c r="P93" s="250"/>
      <c r="Q93" s="250"/>
      <c r="R93" s="251"/>
      <c r="S93" s="192"/>
      <c r="U93" s="252"/>
      <c r="V93" s="253" t="s">
        <v>38</v>
      </c>
    </row>
    <row r="94" spans="2:48" s="112" customFormat="1" ht="18" customHeight="1" x14ac:dyDescent="0.35">
      <c r="B94" s="187"/>
      <c r="C94" s="188"/>
      <c r="D94" s="188"/>
      <c r="E94" s="188"/>
      <c r="F94" s="188"/>
      <c r="G94" s="188"/>
      <c r="H94" s="188"/>
      <c r="I94" s="188"/>
      <c r="J94" s="188"/>
      <c r="K94" s="188"/>
      <c r="L94" s="188"/>
      <c r="M94" s="188"/>
      <c r="N94" s="188"/>
      <c r="O94" s="188"/>
      <c r="P94" s="188"/>
      <c r="Q94" s="188"/>
      <c r="R94" s="188"/>
      <c r="S94" s="192"/>
    </row>
    <row r="95" spans="2:48" s="112" customFormat="1" ht="29.3" customHeight="1" x14ac:dyDescent="0.35">
      <c r="B95" s="187"/>
      <c r="C95" s="254" t="s">
        <v>115</v>
      </c>
      <c r="D95" s="207"/>
      <c r="E95" s="207"/>
      <c r="F95" s="207"/>
      <c r="G95" s="207"/>
      <c r="H95" s="207"/>
      <c r="I95" s="207"/>
      <c r="J95" s="207"/>
      <c r="K95" s="207"/>
      <c r="L95" s="255">
        <f>ROUND(SUM(N89+N93),2)</f>
        <v>0</v>
      </c>
      <c r="M95" s="255"/>
      <c r="N95" s="255"/>
      <c r="O95" s="255"/>
      <c r="P95" s="255"/>
      <c r="Q95" s="255"/>
      <c r="R95" s="256"/>
      <c r="S95" s="192"/>
    </row>
    <row r="96" spans="2:48" s="112" customFormat="1" ht="6.9" customHeight="1" x14ac:dyDescent="0.35">
      <c r="B96" s="222"/>
      <c r="C96" s="223"/>
      <c r="D96" s="223"/>
      <c r="E96" s="223"/>
      <c r="F96" s="223"/>
      <c r="G96" s="223"/>
      <c r="H96" s="223"/>
      <c r="I96" s="223"/>
      <c r="J96" s="223"/>
      <c r="K96" s="223"/>
      <c r="L96" s="223"/>
      <c r="M96" s="223"/>
      <c r="N96" s="223"/>
      <c r="O96" s="223"/>
      <c r="P96" s="223"/>
      <c r="Q96" s="223"/>
      <c r="R96" s="223"/>
      <c r="S96" s="224"/>
    </row>
    <row r="100" spans="2:28" s="112" customFormat="1" ht="6.9" customHeight="1" x14ac:dyDescent="0.35">
      <c r="B100" s="225"/>
      <c r="C100" s="226"/>
      <c r="D100" s="226"/>
      <c r="E100" s="226"/>
      <c r="F100" s="226"/>
      <c r="G100" s="226"/>
      <c r="H100" s="226"/>
      <c r="I100" s="226"/>
      <c r="J100" s="226"/>
      <c r="K100" s="226"/>
      <c r="L100" s="226"/>
      <c r="M100" s="226"/>
      <c r="N100" s="226"/>
      <c r="O100" s="226"/>
      <c r="P100" s="226"/>
      <c r="Q100" s="226"/>
      <c r="R100" s="226"/>
      <c r="S100" s="227"/>
    </row>
    <row r="101" spans="2:28" s="112" customFormat="1" ht="37" customHeight="1" x14ac:dyDescent="0.35">
      <c r="B101" s="187"/>
      <c r="C101" s="177" t="s">
        <v>158</v>
      </c>
      <c r="D101" s="191"/>
      <c r="E101" s="191"/>
      <c r="F101" s="191"/>
      <c r="G101" s="191"/>
      <c r="H101" s="191"/>
      <c r="I101" s="191"/>
      <c r="J101" s="191"/>
      <c r="K101" s="191"/>
      <c r="L101" s="191"/>
      <c r="M101" s="191"/>
      <c r="N101" s="191"/>
      <c r="O101" s="191"/>
      <c r="P101" s="191"/>
      <c r="Q101" s="191"/>
      <c r="R101" s="188"/>
      <c r="S101" s="192"/>
    </row>
    <row r="102" spans="2:28" s="112" customFormat="1" ht="6.9" customHeight="1" x14ac:dyDescent="0.35">
      <c r="B102" s="187"/>
      <c r="C102" s="188"/>
      <c r="D102" s="188"/>
      <c r="E102" s="188"/>
      <c r="F102" s="188"/>
      <c r="G102" s="188"/>
      <c r="H102" s="188"/>
      <c r="I102" s="188"/>
      <c r="J102" s="188"/>
      <c r="K102" s="188"/>
      <c r="L102" s="188"/>
      <c r="M102" s="188"/>
      <c r="N102" s="188"/>
      <c r="O102" s="188"/>
      <c r="P102" s="188"/>
      <c r="Q102" s="188"/>
      <c r="R102" s="188"/>
      <c r="S102" s="192"/>
    </row>
    <row r="103" spans="2:28" s="112" customFormat="1" ht="29.95" customHeight="1" x14ac:dyDescent="0.35">
      <c r="B103" s="187"/>
      <c r="C103" s="183" t="s">
        <v>17</v>
      </c>
      <c r="D103" s="188"/>
      <c r="E103" s="188"/>
      <c r="F103" s="184" t="str">
        <f>F6</f>
        <v>Modernizace střediska praktického vyučování v Chlumci nad Cidlinou</v>
      </c>
      <c r="G103" s="185"/>
      <c r="H103" s="185"/>
      <c r="I103" s="185"/>
      <c r="J103" s="185"/>
      <c r="K103" s="185"/>
      <c r="L103" s="185"/>
      <c r="M103" s="185"/>
      <c r="N103" s="185"/>
      <c r="O103" s="185"/>
      <c r="P103" s="185"/>
      <c r="Q103" s="188"/>
      <c r="R103" s="188"/>
      <c r="S103" s="192"/>
    </row>
    <row r="104" spans="2:28" ht="29.95" customHeight="1" x14ac:dyDescent="0.35">
      <c r="B104" s="176"/>
      <c r="C104" s="183" t="s">
        <v>122</v>
      </c>
      <c r="D104" s="182"/>
      <c r="E104" s="182"/>
      <c r="F104" s="184" t="s">
        <v>123</v>
      </c>
      <c r="G104" s="186"/>
      <c r="H104" s="186"/>
      <c r="I104" s="186"/>
      <c r="J104" s="186"/>
      <c r="K104" s="186"/>
      <c r="L104" s="186"/>
      <c r="M104" s="186"/>
      <c r="N104" s="186"/>
      <c r="O104" s="186"/>
      <c r="P104" s="186"/>
      <c r="Q104" s="182"/>
      <c r="R104" s="182"/>
      <c r="S104" s="180"/>
    </row>
    <row r="105" spans="2:28" s="112" customFormat="1" ht="37" customHeight="1" x14ac:dyDescent="0.35">
      <c r="B105" s="187"/>
      <c r="C105" s="228" t="s">
        <v>124</v>
      </c>
      <c r="D105" s="188"/>
      <c r="E105" s="188"/>
      <c r="F105" s="229" t="str">
        <f>F8</f>
        <v>17-SO006-01.4 - D.1.4.3  Vzduchotechnika</v>
      </c>
      <c r="G105" s="191"/>
      <c r="H105" s="191"/>
      <c r="I105" s="191"/>
      <c r="J105" s="191"/>
      <c r="K105" s="191"/>
      <c r="L105" s="191"/>
      <c r="M105" s="191"/>
      <c r="N105" s="191"/>
      <c r="O105" s="191"/>
      <c r="P105" s="191"/>
      <c r="Q105" s="188"/>
      <c r="R105" s="188"/>
      <c r="S105" s="192"/>
    </row>
    <row r="106" spans="2:28" s="112" customFormat="1" ht="6.9" customHeight="1" x14ac:dyDescent="0.35">
      <c r="B106" s="187"/>
      <c r="C106" s="188"/>
      <c r="D106" s="188"/>
      <c r="E106" s="188"/>
      <c r="F106" s="188"/>
      <c r="G106" s="188"/>
      <c r="H106" s="188"/>
      <c r="I106" s="188"/>
      <c r="J106" s="188"/>
      <c r="K106" s="188"/>
      <c r="L106" s="188"/>
      <c r="M106" s="188"/>
      <c r="N106" s="188"/>
      <c r="O106" s="188"/>
      <c r="P106" s="188"/>
      <c r="Q106" s="188"/>
      <c r="R106" s="188"/>
      <c r="S106" s="192"/>
    </row>
    <row r="107" spans="2:28" s="112" customFormat="1" ht="18" customHeight="1" x14ac:dyDescent="0.35">
      <c r="B107" s="187"/>
      <c r="C107" s="183" t="s">
        <v>21</v>
      </c>
      <c r="D107" s="188"/>
      <c r="E107" s="188"/>
      <c r="F107" s="193" t="str">
        <f>F10</f>
        <v>Chlumec nad Cidlinou</v>
      </c>
      <c r="G107" s="188"/>
      <c r="H107" s="188"/>
      <c r="I107" s="188"/>
      <c r="J107" s="188"/>
      <c r="K107" s="183" t="s">
        <v>23</v>
      </c>
      <c r="L107" s="188"/>
      <c r="M107" s="194">
        <f>IF(O10="","",O10)</f>
        <v>0</v>
      </c>
      <c r="N107" s="194"/>
      <c r="O107" s="194"/>
      <c r="P107" s="194"/>
      <c r="Q107" s="188"/>
      <c r="R107" s="188"/>
      <c r="S107" s="192"/>
    </row>
    <row r="108" spans="2:28" s="112" customFormat="1" ht="6.9" customHeight="1" x14ac:dyDescent="0.35">
      <c r="B108" s="187"/>
      <c r="C108" s="188"/>
      <c r="D108" s="188"/>
      <c r="E108" s="188"/>
      <c r="F108" s="188"/>
      <c r="G108" s="188"/>
      <c r="H108" s="188"/>
      <c r="I108" s="188"/>
      <c r="J108" s="188"/>
      <c r="K108" s="188"/>
      <c r="L108" s="188"/>
      <c r="M108" s="188"/>
      <c r="N108" s="188"/>
      <c r="O108" s="188"/>
      <c r="P108" s="188"/>
      <c r="Q108" s="188"/>
      <c r="R108" s="188"/>
      <c r="S108" s="192"/>
    </row>
    <row r="109" spans="2:28" s="112" customFormat="1" x14ac:dyDescent="0.35">
      <c r="B109" s="187"/>
      <c r="C109" s="183" t="s">
        <v>24</v>
      </c>
      <c r="D109" s="188"/>
      <c r="E109" s="188"/>
      <c r="F109" s="193" t="str">
        <f>E13</f>
        <v>Královéhradecký kraj</v>
      </c>
      <c r="G109" s="188"/>
      <c r="H109" s="188"/>
      <c r="I109" s="188"/>
      <c r="J109" s="188"/>
      <c r="K109" s="183" t="s">
        <v>29</v>
      </c>
      <c r="L109" s="188"/>
      <c r="M109" s="195" t="str">
        <f>E19</f>
        <v>PROMED Brno spol.s.r.o</v>
      </c>
      <c r="N109" s="195"/>
      <c r="O109" s="195"/>
      <c r="P109" s="195"/>
      <c r="Q109" s="195"/>
      <c r="R109" s="193"/>
      <c r="S109" s="192"/>
    </row>
    <row r="110" spans="2:28" s="112" customFormat="1" ht="14.4" customHeight="1" x14ac:dyDescent="0.35">
      <c r="B110" s="187"/>
      <c r="C110" s="183" t="s">
        <v>28</v>
      </c>
      <c r="D110" s="188"/>
      <c r="E110" s="188"/>
      <c r="F110" s="193">
        <f>IF(E16="","",E16)</f>
        <v>0</v>
      </c>
      <c r="G110" s="188"/>
      <c r="H110" s="188"/>
      <c r="I110" s="188"/>
      <c r="J110" s="188"/>
      <c r="K110" s="183" t="s">
        <v>32</v>
      </c>
      <c r="L110" s="188"/>
      <c r="M110" s="195" t="str">
        <f>E22</f>
        <v xml:space="preserve"> </v>
      </c>
      <c r="N110" s="195"/>
      <c r="O110" s="195"/>
      <c r="P110" s="195"/>
      <c r="Q110" s="195"/>
      <c r="R110" s="193"/>
      <c r="S110" s="192"/>
    </row>
    <row r="111" spans="2:28" s="112" customFormat="1" ht="10.35" customHeight="1" x14ac:dyDescent="0.35">
      <c r="B111" s="187"/>
      <c r="C111" s="188"/>
      <c r="D111" s="188"/>
      <c r="E111" s="188"/>
      <c r="F111" s="188"/>
      <c r="G111" s="188"/>
      <c r="H111" s="188"/>
      <c r="I111" s="188"/>
      <c r="J111" s="188"/>
      <c r="K111" s="188"/>
      <c r="L111" s="188"/>
      <c r="M111" s="188"/>
      <c r="N111" s="188"/>
      <c r="O111" s="188"/>
      <c r="P111" s="188"/>
      <c r="Q111" s="188"/>
      <c r="R111" s="188"/>
      <c r="S111" s="192"/>
    </row>
    <row r="112" spans="2:28" s="263" customFormat="1" ht="29.3" customHeight="1" x14ac:dyDescent="0.35">
      <c r="B112" s="257"/>
      <c r="C112" s="258" t="s">
        <v>159</v>
      </c>
      <c r="D112" s="259" t="s">
        <v>160</v>
      </c>
      <c r="E112" s="259" t="s">
        <v>56</v>
      </c>
      <c r="F112" s="260" t="s">
        <v>161</v>
      </c>
      <c r="G112" s="260"/>
      <c r="H112" s="260"/>
      <c r="I112" s="260"/>
      <c r="J112" s="259" t="s">
        <v>162</v>
      </c>
      <c r="K112" s="259" t="s">
        <v>163</v>
      </c>
      <c r="L112" s="261" t="s">
        <v>164</v>
      </c>
      <c r="M112" s="261"/>
      <c r="N112" s="260" t="s">
        <v>131</v>
      </c>
      <c r="O112" s="260"/>
      <c r="P112" s="260"/>
      <c r="Q112" s="260"/>
      <c r="R112" s="111" t="s">
        <v>2285</v>
      </c>
      <c r="S112" s="262"/>
      <c r="U112" s="264" t="s">
        <v>165</v>
      </c>
      <c r="V112" s="265" t="s">
        <v>38</v>
      </c>
      <c r="W112" s="265" t="s">
        <v>166</v>
      </c>
      <c r="X112" s="265" t="s">
        <v>167</v>
      </c>
      <c r="Y112" s="265" t="s">
        <v>168</v>
      </c>
      <c r="Z112" s="265" t="s">
        <v>169</v>
      </c>
      <c r="AA112" s="265" t="s">
        <v>170</v>
      </c>
      <c r="AB112" s="266" t="s">
        <v>171</v>
      </c>
    </row>
    <row r="113" spans="2:66" s="112" customFormat="1" ht="29.3" customHeight="1" x14ac:dyDescent="0.35">
      <c r="B113" s="187"/>
      <c r="C113" s="267" t="s">
        <v>127</v>
      </c>
      <c r="D113" s="188"/>
      <c r="E113" s="188"/>
      <c r="F113" s="188"/>
      <c r="G113" s="188"/>
      <c r="H113" s="188"/>
      <c r="I113" s="188"/>
      <c r="J113" s="188"/>
      <c r="K113" s="188"/>
      <c r="L113" s="188"/>
      <c r="M113" s="188"/>
      <c r="N113" s="268">
        <f>BL113</f>
        <v>0</v>
      </c>
      <c r="O113" s="269"/>
      <c r="P113" s="269"/>
      <c r="Q113" s="269"/>
      <c r="S113" s="192"/>
      <c r="U113" s="270"/>
      <c r="V113" s="197"/>
      <c r="W113" s="197"/>
      <c r="X113" s="271">
        <f>X114</f>
        <v>0.67700000000000005</v>
      </c>
      <c r="Y113" s="197"/>
      <c r="Z113" s="271">
        <f>Z114</f>
        <v>0</v>
      </c>
      <c r="AA113" s="197"/>
      <c r="AB113" s="272">
        <f>AB114</f>
        <v>0</v>
      </c>
      <c r="AU113" s="172" t="s">
        <v>73</v>
      </c>
      <c r="AV113" s="172" t="s">
        <v>133</v>
      </c>
      <c r="BL113" s="273">
        <f>BL114</f>
        <v>0</v>
      </c>
    </row>
    <row r="114" spans="2:66" s="113" customFormat="1" ht="37.35" customHeight="1" x14ac:dyDescent="0.35">
      <c r="B114" s="274"/>
      <c r="C114" s="275"/>
      <c r="D114" s="276" t="s">
        <v>143</v>
      </c>
      <c r="E114" s="276"/>
      <c r="F114" s="276"/>
      <c r="G114" s="276"/>
      <c r="H114" s="276"/>
      <c r="I114" s="276"/>
      <c r="J114" s="276"/>
      <c r="K114" s="276"/>
      <c r="L114" s="276"/>
      <c r="M114" s="276"/>
      <c r="N114" s="277">
        <f>BL114</f>
        <v>0</v>
      </c>
      <c r="O114" s="239"/>
      <c r="P114" s="239"/>
      <c r="Q114" s="239"/>
      <c r="S114" s="278"/>
      <c r="U114" s="279"/>
      <c r="V114" s="275"/>
      <c r="W114" s="275"/>
      <c r="X114" s="280">
        <f>X115</f>
        <v>0.67700000000000005</v>
      </c>
      <c r="Y114" s="275"/>
      <c r="Z114" s="280">
        <f>Z115</f>
        <v>0</v>
      </c>
      <c r="AA114" s="275"/>
      <c r="AB114" s="281">
        <f>AB115</f>
        <v>0</v>
      </c>
      <c r="AS114" s="282" t="s">
        <v>86</v>
      </c>
      <c r="AU114" s="283" t="s">
        <v>73</v>
      </c>
      <c r="AV114" s="283" t="s">
        <v>74</v>
      </c>
      <c r="AZ114" s="282" t="s">
        <v>172</v>
      </c>
      <c r="BL114" s="284">
        <f>BL115</f>
        <v>0</v>
      </c>
    </row>
    <row r="115" spans="2:66" s="113" customFormat="1" ht="20" customHeight="1" x14ac:dyDescent="0.35">
      <c r="B115" s="274"/>
      <c r="C115" s="275"/>
      <c r="D115" s="285" t="s">
        <v>2231</v>
      </c>
      <c r="E115" s="285"/>
      <c r="F115" s="285"/>
      <c r="G115" s="285"/>
      <c r="H115" s="285"/>
      <c r="I115" s="285"/>
      <c r="J115" s="285"/>
      <c r="K115" s="285"/>
      <c r="L115" s="285"/>
      <c r="M115" s="285"/>
      <c r="N115" s="286">
        <f>BL115</f>
        <v>0</v>
      </c>
      <c r="O115" s="287"/>
      <c r="P115" s="287"/>
      <c r="Q115" s="287"/>
      <c r="S115" s="278"/>
      <c r="U115" s="279"/>
      <c r="V115" s="275"/>
      <c r="W115" s="275"/>
      <c r="X115" s="280">
        <f>X116</f>
        <v>0.67700000000000005</v>
      </c>
      <c r="Y115" s="275"/>
      <c r="Z115" s="280">
        <f>Z116</f>
        <v>0</v>
      </c>
      <c r="AA115" s="275"/>
      <c r="AB115" s="281">
        <f>AB116</f>
        <v>0</v>
      </c>
      <c r="AS115" s="282" t="s">
        <v>86</v>
      </c>
      <c r="AU115" s="283" t="s">
        <v>73</v>
      </c>
      <c r="AV115" s="283" t="s">
        <v>81</v>
      </c>
      <c r="AZ115" s="282" t="s">
        <v>172</v>
      </c>
      <c r="BL115" s="284">
        <f>BL116</f>
        <v>0</v>
      </c>
    </row>
    <row r="116" spans="2:66" s="112" customFormat="1" ht="22.6" customHeight="1" x14ac:dyDescent="0.35">
      <c r="B116" s="187"/>
      <c r="C116" s="288" t="s">
        <v>190</v>
      </c>
      <c r="D116" s="288" t="s">
        <v>173</v>
      </c>
      <c r="E116" s="289" t="s">
        <v>2232</v>
      </c>
      <c r="F116" s="290" t="s">
        <v>2233</v>
      </c>
      <c r="G116" s="290"/>
      <c r="H116" s="290"/>
      <c r="I116" s="290"/>
      <c r="J116" s="291" t="s">
        <v>1790</v>
      </c>
      <c r="K116" s="292">
        <v>1</v>
      </c>
      <c r="L116" s="293"/>
      <c r="M116" s="293"/>
      <c r="N116" s="294">
        <f>ROUND(L116*K116,2)</f>
        <v>0</v>
      </c>
      <c r="O116" s="294"/>
      <c r="P116" s="294"/>
      <c r="Q116" s="294"/>
      <c r="R116" s="114" t="s">
        <v>5</v>
      </c>
      <c r="S116" s="192"/>
      <c r="U116" s="295" t="s">
        <v>5</v>
      </c>
      <c r="V116" s="296" t="s">
        <v>39</v>
      </c>
      <c r="W116" s="297">
        <v>0.67700000000000005</v>
      </c>
      <c r="X116" s="297">
        <f>W116*K116</f>
        <v>0.67700000000000005</v>
      </c>
      <c r="Y116" s="297">
        <v>0</v>
      </c>
      <c r="Z116" s="297">
        <f>Y116*K116</f>
        <v>0</v>
      </c>
      <c r="AA116" s="297">
        <v>0</v>
      </c>
      <c r="AB116" s="298">
        <f>AA116*K116</f>
        <v>0</v>
      </c>
      <c r="AS116" s="172" t="s">
        <v>273</v>
      </c>
      <c r="AU116" s="172" t="s">
        <v>173</v>
      </c>
      <c r="AV116" s="172" t="s">
        <v>86</v>
      </c>
      <c r="AZ116" s="172" t="s">
        <v>172</v>
      </c>
      <c r="BF116" s="299">
        <f>IF(V116="základní",N116,0)</f>
        <v>0</v>
      </c>
      <c r="BG116" s="299">
        <f>IF(V116="snížená",N116,0)</f>
        <v>0</v>
      </c>
      <c r="BH116" s="299">
        <f>IF(V116="zákl. přenesená",N116,0)</f>
        <v>0</v>
      </c>
      <c r="BI116" s="299">
        <f>IF(V116="sníž. přenesená",N116,0)</f>
        <v>0</v>
      </c>
      <c r="BJ116" s="299">
        <f>IF(V116="nulová",N116,0)</f>
        <v>0</v>
      </c>
      <c r="BK116" s="172" t="s">
        <v>81</v>
      </c>
      <c r="BL116" s="299">
        <f>ROUND(L116*K116,2)</f>
        <v>0</v>
      </c>
      <c r="BM116" s="172" t="s">
        <v>273</v>
      </c>
      <c r="BN116" s="172" t="s">
        <v>2234</v>
      </c>
    </row>
    <row r="117" spans="2:66" s="112" customFormat="1" ht="6.9" customHeight="1" x14ac:dyDescent="0.35">
      <c r="B117" s="222"/>
      <c r="C117" s="223"/>
      <c r="D117" s="223"/>
      <c r="E117" s="223"/>
      <c r="F117" s="223"/>
      <c r="G117" s="223"/>
      <c r="H117" s="223"/>
      <c r="I117" s="223"/>
      <c r="J117" s="223"/>
      <c r="K117" s="223"/>
      <c r="L117" s="223"/>
      <c r="M117" s="223"/>
      <c r="N117" s="223"/>
      <c r="O117" s="223"/>
      <c r="P117" s="223"/>
      <c r="Q117" s="223"/>
      <c r="R117" s="223"/>
      <c r="S117" s="224"/>
    </row>
  </sheetData>
  <sheetProtection algorithmName="SHA-512" hashValue="yngqDTrx9T3kqwNFEXs3aKMWKY5O7B4cjSd1bAbPGgQW9kaeX7dYElId+0BVFnlGkwmTwrcikksQz4CTIsopng==" saltValue="ML8u8Ve2nhIOqRNYbHF0tw==" spinCount="100000" sheet="1" objects="1" scenarios="1"/>
  <protectedRanges>
    <protectedRange sqref="L116:M116" name="Oblast1"/>
  </protectedRanges>
  <mergeCells count="61">
    <mergeCell ref="C2:Q2"/>
    <mergeCell ref="C4:Q4"/>
    <mergeCell ref="F6:P6"/>
    <mergeCell ref="F7:P7"/>
    <mergeCell ref="F8:P8"/>
    <mergeCell ref="O10:P10"/>
    <mergeCell ref="O12:P12"/>
    <mergeCell ref="O13:P13"/>
    <mergeCell ref="O15:P15"/>
    <mergeCell ref="O16:P16"/>
    <mergeCell ref="O18:P18"/>
    <mergeCell ref="O19:P19"/>
    <mergeCell ref="O21:P21"/>
    <mergeCell ref="O22:P22"/>
    <mergeCell ref="E25:L25"/>
    <mergeCell ref="M28:P28"/>
    <mergeCell ref="M29:P29"/>
    <mergeCell ref="M31:P31"/>
    <mergeCell ref="H33:J33"/>
    <mergeCell ref="M33:P33"/>
    <mergeCell ref="H34:J34"/>
    <mergeCell ref="M34:P34"/>
    <mergeCell ref="H35:J35"/>
    <mergeCell ref="M35:P35"/>
    <mergeCell ref="H36:J36"/>
    <mergeCell ref="M36:P36"/>
    <mergeCell ref="H37:J37"/>
    <mergeCell ref="M37:P37"/>
    <mergeCell ref="L39:P39"/>
    <mergeCell ref="C76:Q76"/>
    <mergeCell ref="F78:P78"/>
    <mergeCell ref="F79:P79"/>
    <mergeCell ref="F80:P80"/>
    <mergeCell ref="M82:P82"/>
    <mergeCell ref="M84:Q84"/>
    <mergeCell ref="M85:Q85"/>
    <mergeCell ref="L95:Q95"/>
    <mergeCell ref="C101:Q101"/>
    <mergeCell ref="F103:P103"/>
    <mergeCell ref="F104:P104"/>
    <mergeCell ref="C87:G87"/>
    <mergeCell ref="N87:Q87"/>
    <mergeCell ref="N89:Q89"/>
    <mergeCell ref="N90:Q90"/>
    <mergeCell ref="N91:Q91"/>
    <mergeCell ref="H1:K1"/>
    <mergeCell ref="T2:AD2"/>
    <mergeCell ref="F116:I116"/>
    <mergeCell ref="L116:M116"/>
    <mergeCell ref="N116:Q116"/>
    <mergeCell ref="N113:Q113"/>
    <mergeCell ref="N114:Q114"/>
    <mergeCell ref="N115:Q115"/>
    <mergeCell ref="F105:P105"/>
    <mergeCell ref="M107:P107"/>
    <mergeCell ref="M109:Q109"/>
    <mergeCell ref="M110:Q110"/>
    <mergeCell ref="F112:I112"/>
    <mergeCell ref="L112:M112"/>
    <mergeCell ref="N112:Q112"/>
    <mergeCell ref="N93:Q93"/>
  </mergeCells>
  <hyperlinks>
    <hyperlink ref="F1:G1" location="C2" display="1) Krycí list rozpočtu"/>
    <hyperlink ref="H1:K1" location="C87" display="2) Rekapitulace rozpočtu"/>
    <hyperlink ref="L1" location="C112" display="3) Rozpočet"/>
    <hyperlink ref="T1:U1" location="'Rekapitulace stavby'!C2" display="Rekapitulace stavby"/>
  </hyperlinks>
  <pageMargins left="0.58333330000000005" right="0.58333330000000005" top="0.5" bottom="0.46666669999999999" header="0" footer="0"/>
  <pageSetup paperSize="9" scale="96" fitToHeight="100" orientation="portrait" blackAndWhite="1"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O117"/>
  <sheetViews>
    <sheetView showGridLines="0" workbookViewId="0">
      <pane ySplit="1" topLeftCell="A104" activePane="bottomLeft" state="frozen"/>
      <selection pane="bottomLeft" activeCell="L116" sqref="L116:M116"/>
    </sheetView>
  </sheetViews>
  <sheetFormatPr defaultRowHeight="13.1" x14ac:dyDescent="0.35"/>
  <cols>
    <col min="1" max="1" width="8.33203125" style="166" customWidth="1"/>
    <col min="2" max="2" width="1.6640625" style="166" customWidth="1"/>
    <col min="3" max="3" width="4.1640625" style="166" customWidth="1"/>
    <col min="4" max="4" width="4.33203125" style="166" customWidth="1"/>
    <col min="5" max="5" width="17.1640625" style="166" customWidth="1"/>
    <col min="6" max="7" width="11.1640625" style="166" customWidth="1"/>
    <col min="8" max="8" width="12.5" style="166" customWidth="1"/>
    <col min="9" max="9" width="7" style="166" customWidth="1"/>
    <col min="10" max="10" width="5.1640625" style="166" customWidth="1"/>
    <col min="11" max="11" width="11.5" style="166" customWidth="1"/>
    <col min="12" max="12" width="12" style="166" customWidth="1"/>
    <col min="13" max="14" width="6" style="166" customWidth="1"/>
    <col min="15" max="15" width="2" style="166" customWidth="1"/>
    <col min="16" max="16" width="12.5" style="166" customWidth="1"/>
    <col min="17" max="17" width="4.1640625" style="166" customWidth="1"/>
    <col min="18" max="18" width="14.83203125" style="166" customWidth="1"/>
    <col min="19" max="19" width="1.6640625" style="166" customWidth="1"/>
    <col min="20" max="20" width="8.1640625" style="166" customWidth="1"/>
    <col min="21" max="21" width="29.6640625" style="166" hidden="1" customWidth="1"/>
    <col min="22" max="22" width="16.33203125" style="166" hidden="1" customWidth="1"/>
    <col min="23" max="23" width="12.33203125" style="166" hidden="1" customWidth="1"/>
    <col min="24" max="24" width="16.33203125" style="166" hidden="1" customWidth="1"/>
    <col min="25" max="25" width="12.1640625" style="166" hidden="1" customWidth="1"/>
    <col min="26" max="26" width="15" style="166" hidden="1" customWidth="1"/>
    <col min="27" max="27" width="11" style="166" hidden="1" customWidth="1"/>
    <col min="28" max="28" width="15" style="166" hidden="1" customWidth="1"/>
    <col min="29" max="29" width="16.33203125" style="166" hidden="1" customWidth="1"/>
    <col min="30" max="30" width="11" style="166" customWidth="1"/>
    <col min="31" max="31" width="15" style="166" customWidth="1"/>
    <col min="32" max="32" width="16.33203125" style="166" customWidth="1"/>
    <col min="33" max="44" width="9.33203125" style="166"/>
    <col min="45" max="66" width="9.33203125" style="166" hidden="1"/>
    <col min="67" max="16384" width="9.33203125" style="166"/>
  </cols>
  <sheetData>
    <row r="1" spans="1:67" ht="21.8" customHeight="1" x14ac:dyDescent="0.35">
      <c r="A1" s="105"/>
      <c r="B1" s="8"/>
      <c r="C1" s="8"/>
      <c r="D1" s="9" t="s">
        <v>1</v>
      </c>
      <c r="E1" s="8"/>
      <c r="F1" s="10" t="s">
        <v>116</v>
      </c>
      <c r="G1" s="10"/>
      <c r="H1" s="161" t="s">
        <v>117</v>
      </c>
      <c r="I1" s="161"/>
      <c r="J1" s="161"/>
      <c r="K1" s="161"/>
      <c r="L1" s="10" t="s">
        <v>118</v>
      </c>
      <c r="M1" s="8"/>
      <c r="N1" s="8"/>
      <c r="O1" s="9" t="s">
        <v>119</v>
      </c>
      <c r="P1" s="8"/>
      <c r="Q1" s="8"/>
      <c r="R1" s="8"/>
      <c r="S1" s="8"/>
      <c r="T1" s="10" t="s">
        <v>120</v>
      </c>
      <c r="U1" s="10"/>
      <c r="V1" s="105"/>
      <c r="W1" s="105"/>
      <c r="X1" s="105"/>
      <c r="Y1" s="105"/>
      <c r="Z1" s="105"/>
      <c r="AA1" s="105"/>
      <c r="AB1" s="105"/>
      <c r="AC1" s="105"/>
      <c r="AD1" s="105"/>
      <c r="AE1" s="105"/>
      <c r="AF1" s="105"/>
      <c r="AG1" s="105"/>
      <c r="AH1" s="105"/>
      <c r="AI1" s="105"/>
      <c r="AJ1" s="105"/>
      <c r="AK1" s="105"/>
      <c r="AL1" s="105"/>
      <c r="AM1" s="105"/>
      <c r="AN1" s="105"/>
      <c r="AO1" s="105"/>
      <c r="AP1" s="105"/>
      <c r="AQ1" s="105"/>
      <c r="AR1" s="105"/>
      <c r="AS1" s="105"/>
      <c r="AT1" s="105"/>
      <c r="AU1" s="105"/>
      <c r="AV1" s="105"/>
      <c r="AW1" s="105"/>
      <c r="AX1" s="105"/>
      <c r="AY1" s="105"/>
      <c r="AZ1" s="105"/>
      <c r="BA1" s="105"/>
      <c r="BB1" s="105"/>
      <c r="BC1" s="105"/>
      <c r="BD1" s="105"/>
      <c r="BE1" s="105"/>
      <c r="BF1" s="105"/>
      <c r="BG1" s="105"/>
      <c r="BH1" s="105"/>
      <c r="BI1" s="105"/>
      <c r="BJ1" s="105"/>
      <c r="BK1" s="105"/>
      <c r="BL1" s="105"/>
      <c r="BM1" s="105"/>
      <c r="BN1" s="105"/>
      <c r="BO1" s="105"/>
    </row>
    <row r="2" spans="1:67" ht="37" customHeight="1" x14ac:dyDescent="0.35">
      <c r="C2" s="167" t="s">
        <v>7</v>
      </c>
      <c r="D2" s="168"/>
      <c r="E2" s="168"/>
      <c r="F2" s="168"/>
      <c r="G2" s="168"/>
      <c r="H2" s="168"/>
      <c r="I2" s="168"/>
      <c r="J2" s="168"/>
      <c r="K2" s="168"/>
      <c r="L2" s="168"/>
      <c r="M2" s="168"/>
      <c r="N2" s="168"/>
      <c r="O2" s="168"/>
      <c r="P2" s="168"/>
      <c r="Q2" s="168"/>
      <c r="R2" s="169"/>
      <c r="T2" s="170" t="s">
        <v>8</v>
      </c>
      <c r="U2" s="171"/>
      <c r="V2" s="171"/>
      <c r="W2" s="171"/>
      <c r="X2" s="171"/>
      <c r="Y2" s="171"/>
      <c r="Z2" s="171"/>
      <c r="AA2" s="171"/>
      <c r="AB2" s="171"/>
      <c r="AC2" s="171"/>
      <c r="AD2" s="171"/>
      <c r="AU2" s="172" t="s">
        <v>99</v>
      </c>
    </row>
    <row r="3" spans="1:67" ht="6.9" customHeight="1" x14ac:dyDescent="0.35">
      <c r="B3" s="173"/>
      <c r="C3" s="174"/>
      <c r="D3" s="174"/>
      <c r="E3" s="174"/>
      <c r="F3" s="174"/>
      <c r="G3" s="174"/>
      <c r="H3" s="174"/>
      <c r="I3" s="174"/>
      <c r="J3" s="174"/>
      <c r="K3" s="174"/>
      <c r="L3" s="174"/>
      <c r="M3" s="174"/>
      <c r="N3" s="174"/>
      <c r="O3" s="174"/>
      <c r="P3" s="174"/>
      <c r="Q3" s="174"/>
      <c r="R3" s="174"/>
      <c r="S3" s="175"/>
      <c r="AU3" s="172" t="s">
        <v>86</v>
      </c>
    </row>
    <row r="4" spans="1:67" ht="37" customHeight="1" x14ac:dyDescent="0.35">
      <c r="B4" s="176"/>
      <c r="C4" s="177" t="s">
        <v>121</v>
      </c>
      <c r="D4" s="178"/>
      <c r="E4" s="178"/>
      <c r="F4" s="178"/>
      <c r="G4" s="178"/>
      <c r="H4" s="178"/>
      <c r="I4" s="178"/>
      <c r="J4" s="178"/>
      <c r="K4" s="178"/>
      <c r="L4" s="178"/>
      <c r="M4" s="178"/>
      <c r="N4" s="178"/>
      <c r="O4" s="178"/>
      <c r="P4" s="178"/>
      <c r="Q4" s="178"/>
      <c r="R4" s="179"/>
      <c r="S4" s="180"/>
      <c r="U4" s="181" t="s">
        <v>13</v>
      </c>
      <c r="AU4" s="172" t="s">
        <v>6</v>
      </c>
    </row>
    <row r="5" spans="1:67" ht="6.9" customHeight="1" x14ac:dyDescent="0.35">
      <c r="B5" s="176"/>
      <c r="C5" s="182"/>
      <c r="D5" s="182"/>
      <c r="E5" s="182"/>
      <c r="F5" s="182"/>
      <c r="G5" s="182"/>
      <c r="H5" s="182"/>
      <c r="I5" s="182"/>
      <c r="J5" s="182"/>
      <c r="K5" s="182"/>
      <c r="L5" s="182"/>
      <c r="M5" s="182"/>
      <c r="N5" s="182"/>
      <c r="O5" s="182"/>
      <c r="P5" s="182"/>
      <c r="Q5" s="182"/>
      <c r="R5" s="182"/>
      <c r="S5" s="180"/>
    </row>
    <row r="6" spans="1:67" ht="25.4" customHeight="1" x14ac:dyDescent="0.35">
      <c r="B6" s="176"/>
      <c r="C6" s="182"/>
      <c r="D6" s="183" t="s">
        <v>17</v>
      </c>
      <c r="E6" s="182"/>
      <c r="F6" s="184" t="str">
        <f>'Rekapitulace stavby'!K6</f>
        <v>Modernizace střediska praktického vyučování v Chlumci nad Cidlinou</v>
      </c>
      <c r="G6" s="185"/>
      <c r="H6" s="185"/>
      <c r="I6" s="185"/>
      <c r="J6" s="185"/>
      <c r="K6" s="185"/>
      <c r="L6" s="185"/>
      <c r="M6" s="185"/>
      <c r="N6" s="185"/>
      <c r="O6" s="185"/>
      <c r="P6" s="185"/>
      <c r="Q6" s="182"/>
      <c r="R6" s="182"/>
      <c r="S6" s="180"/>
    </row>
    <row r="7" spans="1:67" ht="25.4" customHeight="1" x14ac:dyDescent="0.35">
      <c r="B7" s="176"/>
      <c r="C7" s="182"/>
      <c r="D7" s="183" t="s">
        <v>122</v>
      </c>
      <c r="E7" s="182"/>
      <c r="F7" s="184" t="s">
        <v>123</v>
      </c>
      <c r="G7" s="186"/>
      <c r="H7" s="186"/>
      <c r="I7" s="186"/>
      <c r="J7" s="186"/>
      <c r="K7" s="186"/>
      <c r="L7" s="186"/>
      <c r="M7" s="186"/>
      <c r="N7" s="186"/>
      <c r="O7" s="186"/>
      <c r="P7" s="186"/>
      <c r="Q7" s="182"/>
      <c r="R7" s="182"/>
      <c r="S7" s="180"/>
    </row>
    <row r="8" spans="1:67" s="112" customFormat="1" ht="32.9" customHeight="1" x14ac:dyDescent="0.35">
      <c r="B8" s="187"/>
      <c r="C8" s="188"/>
      <c r="D8" s="189" t="s">
        <v>124</v>
      </c>
      <c r="E8" s="188"/>
      <c r="F8" s="190" t="s">
        <v>2235</v>
      </c>
      <c r="G8" s="191"/>
      <c r="H8" s="191"/>
      <c r="I8" s="191"/>
      <c r="J8" s="191"/>
      <c r="K8" s="191"/>
      <c r="L8" s="191"/>
      <c r="M8" s="191"/>
      <c r="N8" s="191"/>
      <c r="O8" s="191"/>
      <c r="P8" s="191"/>
      <c r="Q8" s="188"/>
      <c r="R8" s="188"/>
      <c r="S8" s="192"/>
    </row>
    <row r="9" spans="1:67" s="112" customFormat="1" ht="14.4" customHeight="1" x14ac:dyDescent="0.35">
      <c r="B9" s="187"/>
      <c r="C9" s="188"/>
      <c r="D9" s="183" t="s">
        <v>19</v>
      </c>
      <c r="E9" s="188"/>
      <c r="F9" s="193" t="s">
        <v>2220</v>
      </c>
      <c r="G9" s="188"/>
      <c r="H9" s="188"/>
      <c r="I9" s="188"/>
      <c r="J9" s="188"/>
      <c r="K9" s="188"/>
      <c r="L9" s="188"/>
      <c r="M9" s="183" t="s">
        <v>20</v>
      </c>
      <c r="N9" s="188"/>
      <c r="O9" s="193" t="s">
        <v>5</v>
      </c>
      <c r="P9" s="188"/>
      <c r="Q9" s="188"/>
      <c r="R9" s="188"/>
      <c r="S9" s="192"/>
    </row>
    <row r="10" spans="1:67" s="112" customFormat="1" ht="14.4" customHeight="1" x14ac:dyDescent="0.35">
      <c r="B10" s="187"/>
      <c r="C10" s="188"/>
      <c r="D10" s="183" t="s">
        <v>21</v>
      </c>
      <c r="E10" s="188"/>
      <c r="F10" s="193" t="s">
        <v>22</v>
      </c>
      <c r="G10" s="188"/>
      <c r="H10" s="188"/>
      <c r="I10" s="188"/>
      <c r="J10" s="188"/>
      <c r="K10" s="188"/>
      <c r="L10" s="188"/>
      <c r="M10" s="183" t="s">
        <v>23</v>
      </c>
      <c r="N10" s="188"/>
      <c r="O10" s="194">
        <f>'Rekapitulace stavby'!AN8</f>
        <v>0</v>
      </c>
      <c r="P10" s="194"/>
      <c r="Q10" s="188"/>
      <c r="R10" s="188"/>
      <c r="S10" s="192"/>
    </row>
    <row r="11" spans="1:67" s="112" customFormat="1" ht="10.8" customHeight="1" x14ac:dyDescent="0.35">
      <c r="B11" s="187"/>
      <c r="C11" s="188"/>
      <c r="D11" s="188"/>
      <c r="E11" s="188"/>
      <c r="F11" s="188"/>
      <c r="G11" s="188"/>
      <c r="H11" s="188"/>
      <c r="I11" s="188"/>
      <c r="J11" s="188"/>
      <c r="K11" s="188"/>
      <c r="L11" s="188"/>
      <c r="M11" s="188"/>
      <c r="N11" s="188"/>
      <c r="O11" s="188"/>
      <c r="P11" s="188"/>
      <c r="Q11" s="188"/>
      <c r="R11" s="188"/>
      <c r="S11" s="192"/>
    </row>
    <row r="12" spans="1:67" s="112" customFormat="1" ht="14.4" customHeight="1" x14ac:dyDescent="0.35">
      <c r="B12" s="187"/>
      <c r="C12" s="188"/>
      <c r="D12" s="183" t="s">
        <v>24</v>
      </c>
      <c r="E12" s="188"/>
      <c r="F12" s="188"/>
      <c r="G12" s="188"/>
      <c r="H12" s="188"/>
      <c r="I12" s="188"/>
      <c r="J12" s="188"/>
      <c r="K12" s="188"/>
      <c r="L12" s="188"/>
      <c r="M12" s="183" t="s">
        <v>25</v>
      </c>
      <c r="N12" s="188"/>
      <c r="O12" s="195" t="s">
        <v>5</v>
      </c>
      <c r="P12" s="195"/>
      <c r="Q12" s="188"/>
      <c r="R12" s="188"/>
      <c r="S12" s="192"/>
    </row>
    <row r="13" spans="1:67" s="112" customFormat="1" ht="18" customHeight="1" x14ac:dyDescent="0.35">
      <c r="B13" s="187"/>
      <c r="C13" s="188"/>
      <c r="D13" s="188"/>
      <c r="E13" s="193" t="s">
        <v>26</v>
      </c>
      <c r="F13" s="188"/>
      <c r="G13" s="188"/>
      <c r="H13" s="188"/>
      <c r="I13" s="188"/>
      <c r="J13" s="188"/>
      <c r="K13" s="188"/>
      <c r="L13" s="188"/>
      <c r="M13" s="183" t="s">
        <v>27</v>
      </c>
      <c r="N13" s="188"/>
      <c r="O13" s="195" t="s">
        <v>5</v>
      </c>
      <c r="P13" s="195"/>
      <c r="Q13" s="188"/>
      <c r="R13" s="188"/>
      <c r="S13" s="192"/>
    </row>
    <row r="14" spans="1:67" s="112" customFormat="1" ht="6.9" customHeight="1" x14ac:dyDescent="0.35">
      <c r="B14" s="187"/>
      <c r="C14" s="188"/>
      <c r="D14" s="188"/>
      <c r="E14" s="188"/>
      <c r="F14" s="188"/>
      <c r="G14" s="188"/>
      <c r="H14" s="188"/>
      <c r="I14" s="188"/>
      <c r="J14" s="188"/>
      <c r="K14" s="188"/>
      <c r="L14" s="188"/>
      <c r="M14" s="188"/>
      <c r="N14" s="188"/>
      <c r="O14" s="188"/>
      <c r="P14" s="188"/>
      <c r="Q14" s="188"/>
      <c r="R14" s="188"/>
      <c r="S14" s="192"/>
    </row>
    <row r="15" spans="1:67" s="112" customFormat="1" ht="14.4" customHeight="1" x14ac:dyDescent="0.35">
      <c r="B15" s="187"/>
      <c r="C15" s="188"/>
      <c r="D15" s="183" t="s">
        <v>28</v>
      </c>
      <c r="E15" s="188"/>
      <c r="F15" s="188"/>
      <c r="G15" s="188"/>
      <c r="H15" s="188"/>
      <c r="I15" s="188"/>
      <c r="J15" s="188"/>
      <c r="K15" s="188"/>
      <c r="L15" s="188"/>
      <c r="M15" s="183" t="s">
        <v>25</v>
      </c>
      <c r="N15" s="188"/>
      <c r="O15" s="195">
        <f>+'Rekapitulace stavby'!$AN$13</f>
        <v>0</v>
      </c>
      <c r="P15" s="195"/>
      <c r="Q15" s="188"/>
      <c r="R15" s="188"/>
      <c r="S15" s="192"/>
    </row>
    <row r="16" spans="1:67" s="112" customFormat="1" ht="18" customHeight="1" x14ac:dyDescent="0.35">
      <c r="B16" s="187"/>
      <c r="C16" s="188"/>
      <c r="D16" s="188"/>
      <c r="E16" s="193">
        <f>+'Rekapitulace stavby'!$E$14</f>
        <v>0</v>
      </c>
      <c r="F16" s="188"/>
      <c r="G16" s="188"/>
      <c r="H16" s="188"/>
      <c r="I16" s="188"/>
      <c r="J16" s="188"/>
      <c r="K16" s="188"/>
      <c r="L16" s="188"/>
      <c r="M16" s="183" t="s">
        <v>27</v>
      </c>
      <c r="N16" s="188"/>
      <c r="O16" s="195">
        <f>+'Rekapitulace stavby'!$AN$14</f>
        <v>0</v>
      </c>
      <c r="P16" s="195"/>
      <c r="Q16" s="188"/>
      <c r="R16" s="188"/>
      <c r="S16" s="192"/>
    </row>
    <row r="17" spans="2:19" s="112" customFormat="1" ht="6.9" customHeight="1" x14ac:dyDescent="0.35">
      <c r="B17" s="187"/>
      <c r="C17" s="188"/>
      <c r="D17" s="188"/>
      <c r="E17" s="188"/>
      <c r="F17" s="188"/>
      <c r="G17" s="188"/>
      <c r="H17" s="188"/>
      <c r="I17" s="188"/>
      <c r="J17" s="188"/>
      <c r="K17" s="188"/>
      <c r="L17" s="188"/>
      <c r="M17" s="188"/>
      <c r="N17" s="188"/>
      <c r="O17" s="188"/>
      <c r="P17" s="188"/>
      <c r="Q17" s="188"/>
      <c r="R17" s="188"/>
      <c r="S17" s="192"/>
    </row>
    <row r="18" spans="2:19" s="112" customFormat="1" ht="14.4" customHeight="1" x14ac:dyDescent="0.35">
      <c r="B18" s="187"/>
      <c r="C18" s="188"/>
      <c r="D18" s="183" t="s">
        <v>29</v>
      </c>
      <c r="E18" s="188"/>
      <c r="F18" s="188"/>
      <c r="G18" s="188"/>
      <c r="H18" s="188"/>
      <c r="I18" s="188"/>
      <c r="J18" s="188"/>
      <c r="K18" s="188"/>
      <c r="L18" s="188"/>
      <c r="M18" s="183" t="s">
        <v>25</v>
      </c>
      <c r="N18" s="188"/>
      <c r="O18" s="195" t="s">
        <v>5</v>
      </c>
      <c r="P18" s="195"/>
      <c r="Q18" s="188"/>
      <c r="R18" s="188"/>
      <c r="S18" s="192"/>
    </row>
    <row r="19" spans="2:19" s="112" customFormat="1" ht="18" customHeight="1" x14ac:dyDescent="0.35">
      <c r="B19" s="187"/>
      <c r="C19" s="188"/>
      <c r="D19" s="188"/>
      <c r="E19" s="193" t="s">
        <v>30</v>
      </c>
      <c r="F19" s="188"/>
      <c r="G19" s="188"/>
      <c r="H19" s="188"/>
      <c r="I19" s="188"/>
      <c r="J19" s="188"/>
      <c r="K19" s="188"/>
      <c r="L19" s="188"/>
      <c r="M19" s="183" t="s">
        <v>27</v>
      </c>
      <c r="N19" s="188"/>
      <c r="O19" s="195" t="s">
        <v>5</v>
      </c>
      <c r="P19" s="195"/>
      <c r="Q19" s="188"/>
      <c r="R19" s="188"/>
      <c r="S19" s="192"/>
    </row>
    <row r="20" spans="2:19" s="112" customFormat="1" ht="6.9" customHeight="1" x14ac:dyDescent="0.35">
      <c r="B20" s="187"/>
      <c r="C20" s="188"/>
      <c r="D20" s="188"/>
      <c r="E20" s="188"/>
      <c r="F20" s="188"/>
      <c r="G20" s="188"/>
      <c r="H20" s="188"/>
      <c r="I20" s="188"/>
      <c r="J20" s="188"/>
      <c r="K20" s="188"/>
      <c r="L20" s="188"/>
      <c r="M20" s="188"/>
      <c r="N20" s="188"/>
      <c r="O20" s="188"/>
      <c r="P20" s="188"/>
      <c r="Q20" s="188"/>
      <c r="R20" s="188"/>
      <c r="S20" s="192"/>
    </row>
    <row r="21" spans="2:19" s="112" customFormat="1" ht="14.4" customHeight="1" x14ac:dyDescent="0.35">
      <c r="B21" s="187"/>
      <c r="C21" s="188"/>
      <c r="D21" s="183" t="s">
        <v>32</v>
      </c>
      <c r="E21" s="188"/>
      <c r="F21" s="188"/>
      <c r="G21" s="188"/>
      <c r="H21" s="188"/>
      <c r="I21" s="188"/>
      <c r="J21" s="188"/>
      <c r="K21" s="188"/>
      <c r="L21" s="188"/>
      <c r="M21" s="183" t="s">
        <v>25</v>
      </c>
      <c r="N21" s="188"/>
      <c r="O21" s="195" t="str">
        <f>IF('Rekapitulace stavby'!AN19="","",'Rekapitulace stavby'!AN19)</f>
        <v/>
      </c>
      <c r="P21" s="195"/>
      <c r="Q21" s="188"/>
      <c r="R21" s="188"/>
      <c r="S21" s="192"/>
    </row>
    <row r="22" spans="2:19" s="112" customFormat="1" ht="18" customHeight="1" x14ac:dyDescent="0.35">
      <c r="B22" s="187"/>
      <c r="C22" s="188"/>
      <c r="D22" s="188"/>
      <c r="E22" s="193" t="str">
        <f>IF('Rekapitulace stavby'!E20="","",'Rekapitulace stavby'!E20)</f>
        <v xml:space="preserve"> </v>
      </c>
      <c r="F22" s="188"/>
      <c r="G22" s="188"/>
      <c r="H22" s="188"/>
      <c r="I22" s="188"/>
      <c r="J22" s="188"/>
      <c r="K22" s="188"/>
      <c r="L22" s="188"/>
      <c r="M22" s="183" t="s">
        <v>27</v>
      </c>
      <c r="N22" s="188"/>
      <c r="O22" s="195" t="str">
        <f>IF('Rekapitulace stavby'!AN20="","",'Rekapitulace stavby'!AN20)</f>
        <v/>
      </c>
      <c r="P22" s="195"/>
      <c r="Q22" s="188"/>
      <c r="R22" s="188"/>
      <c r="S22" s="192"/>
    </row>
    <row r="23" spans="2:19" s="112" customFormat="1" ht="6.9" customHeight="1" x14ac:dyDescent="0.35">
      <c r="B23" s="187"/>
      <c r="C23" s="188"/>
      <c r="D23" s="188"/>
      <c r="E23" s="188"/>
      <c r="F23" s="188"/>
      <c r="G23" s="188"/>
      <c r="H23" s="188"/>
      <c r="I23" s="188"/>
      <c r="J23" s="188"/>
      <c r="K23" s="188"/>
      <c r="L23" s="188"/>
      <c r="M23" s="188"/>
      <c r="N23" s="188"/>
      <c r="O23" s="188"/>
      <c r="P23" s="188"/>
      <c r="Q23" s="188"/>
      <c r="R23" s="188"/>
      <c r="S23" s="192"/>
    </row>
    <row r="24" spans="2:19" s="112" customFormat="1" ht="14.4" customHeight="1" x14ac:dyDescent="0.35">
      <c r="B24" s="187"/>
      <c r="C24" s="188"/>
      <c r="D24" s="183" t="s">
        <v>34</v>
      </c>
      <c r="E24" s="188"/>
      <c r="F24" s="188"/>
      <c r="G24" s="188"/>
      <c r="H24" s="188"/>
      <c r="I24" s="188"/>
      <c r="J24" s="188"/>
      <c r="K24" s="188"/>
      <c r="L24" s="188"/>
      <c r="M24" s="188"/>
      <c r="N24" s="188"/>
      <c r="O24" s="188"/>
      <c r="P24" s="188"/>
      <c r="Q24" s="188"/>
      <c r="R24" s="188"/>
      <c r="S24" s="192"/>
    </row>
    <row r="25" spans="2:19" s="112" customFormat="1" ht="22.6" customHeight="1" x14ac:dyDescent="0.35">
      <c r="B25" s="187"/>
      <c r="C25" s="188"/>
      <c r="D25" s="188"/>
      <c r="E25" s="196" t="s">
        <v>5</v>
      </c>
      <c r="F25" s="196"/>
      <c r="G25" s="196"/>
      <c r="H25" s="196"/>
      <c r="I25" s="196"/>
      <c r="J25" s="196"/>
      <c r="K25" s="196"/>
      <c r="L25" s="196"/>
      <c r="M25" s="188"/>
      <c r="N25" s="188"/>
      <c r="O25" s="188"/>
      <c r="P25" s="188"/>
      <c r="Q25" s="188"/>
      <c r="R25" s="188"/>
      <c r="S25" s="192"/>
    </row>
    <row r="26" spans="2:19" s="112" customFormat="1" ht="6.9" customHeight="1" x14ac:dyDescent="0.35">
      <c r="B26" s="187"/>
      <c r="C26" s="188"/>
      <c r="D26" s="188"/>
      <c r="E26" s="188"/>
      <c r="F26" s="188"/>
      <c r="G26" s="188"/>
      <c r="H26" s="188"/>
      <c r="I26" s="188"/>
      <c r="J26" s="188"/>
      <c r="K26" s="188"/>
      <c r="L26" s="188"/>
      <c r="M26" s="188"/>
      <c r="N26" s="188"/>
      <c r="O26" s="188"/>
      <c r="P26" s="188"/>
      <c r="Q26" s="188"/>
      <c r="R26" s="188"/>
      <c r="S26" s="192"/>
    </row>
    <row r="27" spans="2:19" s="112" customFormat="1" ht="6.9" customHeight="1" x14ac:dyDescent="0.35">
      <c r="B27" s="187"/>
      <c r="C27" s="188"/>
      <c r="D27" s="197"/>
      <c r="E27" s="197"/>
      <c r="F27" s="197"/>
      <c r="G27" s="197"/>
      <c r="H27" s="197"/>
      <c r="I27" s="197"/>
      <c r="J27" s="197"/>
      <c r="K27" s="197"/>
      <c r="L27" s="197"/>
      <c r="M27" s="197"/>
      <c r="N27" s="197"/>
      <c r="O27" s="197"/>
      <c r="P27" s="197"/>
      <c r="Q27" s="188"/>
      <c r="R27" s="188"/>
      <c r="S27" s="192"/>
    </row>
    <row r="28" spans="2:19" s="112" customFormat="1" ht="14.4" customHeight="1" x14ac:dyDescent="0.35">
      <c r="B28" s="187"/>
      <c r="C28" s="188"/>
      <c r="D28" s="198" t="s">
        <v>127</v>
      </c>
      <c r="E28" s="188"/>
      <c r="F28" s="188"/>
      <c r="G28" s="188"/>
      <c r="H28" s="188"/>
      <c r="I28" s="188"/>
      <c r="J28" s="188"/>
      <c r="K28" s="188"/>
      <c r="L28" s="188"/>
      <c r="M28" s="199">
        <f>N89</f>
        <v>0</v>
      </c>
      <c r="N28" s="199"/>
      <c r="O28" s="199"/>
      <c r="P28" s="199"/>
      <c r="Q28" s="188"/>
      <c r="R28" s="188"/>
      <c r="S28" s="192"/>
    </row>
    <row r="29" spans="2:19" s="112" customFormat="1" ht="14.4" customHeight="1" x14ac:dyDescent="0.35">
      <c r="B29" s="187"/>
      <c r="C29" s="188"/>
      <c r="D29" s="200" t="s">
        <v>128</v>
      </c>
      <c r="E29" s="188"/>
      <c r="F29" s="188"/>
      <c r="G29" s="188"/>
      <c r="H29" s="188"/>
      <c r="I29" s="188"/>
      <c r="J29" s="188"/>
      <c r="K29" s="188"/>
      <c r="L29" s="188"/>
      <c r="M29" s="199">
        <f>N93</f>
        <v>0</v>
      </c>
      <c r="N29" s="199"/>
      <c r="O29" s="199"/>
      <c r="P29" s="199"/>
      <c r="Q29" s="188"/>
      <c r="R29" s="188"/>
      <c r="S29" s="192"/>
    </row>
    <row r="30" spans="2:19" s="112" customFormat="1" ht="6.9" customHeight="1" x14ac:dyDescent="0.35">
      <c r="B30" s="187"/>
      <c r="C30" s="188"/>
      <c r="D30" s="188"/>
      <c r="E30" s="188"/>
      <c r="F30" s="188"/>
      <c r="G30" s="188"/>
      <c r="H30" s="188"/>
      <c r="I30" s="188"/>
      <c r="J30" s="188"/>
      <c r="K30" s="188"/>
      <c r="L30" s="188"/>
      <c r="M30" s="188"/>
      <c r="N30" s="188"/>
      <c r="O30" s="188"/>
      <c r="P30" s="188"/>
      <c r="Q30" s="188"/>
      <c r="R30" s="188"/>
      <c r="S30" s="192"/>
    </row>
    <row r="31" spans="2:19" s="112" customFormat="1" ht="25.4" customHeight="1" x14ac:dyDescent="0.35">
      <c r="B31" s="187"/>
      <c r="C31" s="188"/>
      <c r="D31" s="201" t="s">
        <v>37</v>
      </c>
      <c r="E31" s="188"/>
      <c r="F31" s="188"/>
      <c r="G31" s="188"/>
      <c r="H31" s="188"/>
      <c r="I31" s="188"/>
      <c r="J31" s="188"/>
      <c r="K31" s="188"/>
      <c r="L31" s="188"/>
      <c r="M31" s="202">
        <f>ROUND(M28+M29,2)</f>
        <v>0</v>
      </c>
      <c r="N31" s="191"/>
      <c r="O31" s="191"/>
      <c r="P31" s="191"/>
      <c r="Q31" s="188"/>
      <c r="R31" s="188"/>
      <c r="S31" s="192"/>
    </row>
    <row r="32" spans="2:19" s="112" customFormat="1" ht="6.9" customHeight="1" x14ac:dyDescent="0.35">
      <c r="B32" s="187"/>
      <c r="C32" s="188"/>
      <c r="D32" s="197"/>
      <c r="E32" s="197"/>
      <c r="F32" s="197"/>
      <c r="G32" s="197"/>
      <c r="H32" s="197"/>
      <c r="I32" s="197"/>
      <c r="J32" s="197"/>
      <c r="K32" s="197"/>
      <c r="L32" s="197"/>
      <c r="M32" s="197"/>
      <c r="N32" s="197"/>
      <c r="O32" s="197"/>
      <c r="P32" s="197"/>
      <c r="Q32" s="188"/>
      <c r="R32" s="188"/>
      <c r="S32" s="192"/>
    </row>
    <row r="33" spans="2:19" s="112" customFormat="1" ht="14.4" customHeight="1" x14ac:dyDescent="0.35">
      <c r="B33" s="187"/>
      <c r="C33" s="188"/>
      <c r="D33" s="203" t="s">
        <v>38</v>
      </c>
      <c r="E33" s="203" t="s">
        <v>39</v>
      </c>
      <c r="F33" s="204">
        <v>0.21</v>
      </c>
      <c r="G33" s="205" t="s">
        <v>40</v>
      </c>
      <c r="H33" s="206">
        <f>ROUND((SUM(BF93:BF94)+SUM(BF113:BF116)), 2)</f>
        <v>0</v>
      </c>
      <c r="I33" s="191"/>
      <c r="J33" s="191"/>
      <c r="K33" s="188"/>
      <c r="L33" s="188"/>
      <c r="M33" s="206">
        <f>ROUND(ROUND((SUM(BF93:BF94)+SUM(BF113:BF116)), 2)*F33, 2)</f>
        <v>0</v>
      </c>
      <c r="N33" s="191"/>
      <c r="O33" s="191"/>
      <c r="P33" s="191"/>
      <c r="Q33" s="188"/>
      <c r="R33" s="188"/>
      <c r="S33" s="192"/>
    </row>
    <row r="34" spans="2:19" s="112" customFormat="1" ht="14.4" customHeight="1" x14ac:dyDescent="0.35">
      <c r="B34" s="187"/>
      <c r="C34" s="188"/>
      <c r="D34" s="188"/>
      <c r="E34" s="203" t="s">
        <v>41</v>
      </c>
      <c r="F34" s="204">
        <v>0.15</v>
      </c>
      <c r="G34" s="205" t="s">
        <v>40</v>
      </c>
      <c r="H34" s="206">
        <f>ROUND((SUM(BG93:BG94)+SUM(BG113:BG116)), 2)</f>
        <v>0</v>
      </c>
      <c r="I34" s="191"/>
      <c r="J34" s="191"/>
      <c r="K34" s="188"/>
      <c r="L34" s="188"/>
      <c r="M34" s="206">
        <f>ROUND(ROUND((SUM(BG93:BG94)+SUM(BG113:BG116)), 2)*F34, 2)</f>
        <v>0</v>
      </c>
      <c r="N34" s="191"/>
      <c r="O34" s="191"/>
      <c r="P34" s="191"/>
      <c r="Q34" s="188"/>
      <c r="R34" s="188"/>
      <c r="S34" s="192"/>
    </row>
    <row r="35" spans="2:19" s="112" customFormat="1" ht="14.4" hidden="1" customHeight="1" x14ac:dyDescent="0.35">
      <c r="B35" s="187"/>
      <c r="C35" s="188"/>
      <c r="D35" s="188"/>
      <c r="E35" s="203" t="s">
        <v>42</v>
      </c>
      <c r="F35" s="204">
        <v>0.21</v>
      </c>
      <c r="G35" s="205" t="s">
        <v>40</v>
      </c>
      <c r="H35" s="206">
        <f>ROUND((SUM(BH93:BH94)+SUM(BH113:BH116)), 2)</f>
        <v>0</v>
      </c>
      <c r="I35" s="191"/>
      <c r="J35" s="191"/>
      <c r="K35" s="188"/>
      <c r="L35" s="188"/>
      <c r="M35" s="206">
        <v>0</v>
      </c>
      <c r="N35" s="191"/>
      <c r="O35" s="191"/>
      <c r="P35" s="191"/>
      <c r="Q35" s="188"/>
      <c r="R35" s="188"/>
      <c r="S35" s="192"/>
    </row>
    <row r="36" spans="2:19" s="112" customFormat="1" ht="14.4" hidden="1" customHeight="1" x14ac:dyDescent="0.35">
      <c r="B36" s="187"/>
      <c r="C36" s="188"/>
      <c r="D36" s="188"/>
      <c r="E36" s="203" t="s">
        <v>43</v>
      </c>
      <c r="F36" s="204">
        <v>0.15</v>
      </c>
      <c r="G36" s="205" t="s">
        <v>40</v>
      </c>
      <c r="H36" s="206">
        <f>ROUND((SUM(BI93:BI94)+SUM(BI113:BI116)), 2)</f>
        <v>0</v>
      </c>
      <c r="I36" s="191"/>
      <c r="J36" s="191"/>
      <c r="K36" s="188"/>
      <c r="L36" s="188"/>
      <c r="M36" s="206">
        <v>0</v>
      </c>
      <c r="N36" s="191"/>
      <c r="O36" s="191"/>
      <c r="P36" s="191"/>
      <c r="Q36" s="188"/>
      <c r="R36" s="188"/>
      <c r="S36" s="192"/>
    </row>
    <row r="37" spans="2:19" s="112" customFormat="1" ht="14.4" hidden="1" customHeight="1" x14ac:dyDescent="0.35">
      <c r="B37" s="187"/>
      <c r="C37" s="188"/>
      <c r="D37" s="188"/>
      <c r="E37" s="203" t="s">
        <v>44</v>
      </c>
      <c r="F37" s="204">
        <v>0</v>
      </c>
      <c r="G37" s="205" t="s">
        <v>40</v>
      </c>
      <c r="H37" s="206">
        <f>ROUND((SUM(BJ93:BJ94)+SUM(BJ113:BJ116)), 2)</f>
        <v>0</v>
      </c>
      <c r="I37" s="191"/>
      <c r="J37" s="191"/>
      <c r="K37" s="188"/>
      <c r="L37" s="188"/>
      <c r="M37" s="206">
        <v>0</v>
      </c>
      <c r="N37" s="191"/>
      <c r="O37" s="191"/>
      <c r="P37" s="191"/>
      <c r="Q37" s="188"/>
      <c r="R37" s="188"/>
      <c r="S37" s="192"/>
    </row>
    <row r="38" spans="2:19" s="112" customFormat="1" ht="6.9" customHeight="1" x14ac:dyDescent="0.35">
      <c r="B38" s="187"/>
      <c r="C38" s="188"/>
      <c r="D38" s="188"/>
      <c r="E38" s="188"/>
      <c r="F38" s="188"/>
      <c r="G38" s="188"/>
      <c r="H38" s="188"/>
      <c r="I38" s="188"/>
      <c r="J38" s="188"/>
      <c r="K38" s="188"/>
      <c r="L38" s="188"/>
      <c r="M38" s="188"/>
      <c r="N38" s="188"/>
      <c r="O38" s="188"/>
      <c r="P38" s="188"/>
      <c r="Q38" s="188"/>
      <c r="R38" s="188"/>
      <c r="S38" s="192"/>
    </row>
    <row r="39" spans="2:19" s="112" customFormat="1" ht="25.4" customHeight="1" x14ac:dyDescent="0.35">
      <c r="B39" s="187"/>
      <c r="C39" s="207"/>
      <c r="D39" s="208" t="s">
        <v>45</v>
      </c>
      <c r="E39" s="209"/>
      <c r="F39" s="209"/>
      <c r="G39" s="210" t="s">
        <v>46</v>
      </c>
      <c r="H39" s="211" t="s">
        <v>47</v>
      </c>
      <c r="I39" s="209"/>
      <c r="J39" s="209"/>
      <c r="K39" s="209"/>
      <c r="L39" s="212">
        <f>SUM(M31:M37)</f>
        <v>0</v>
      </c>
      <c r="M39" s="212"/>
      <c r="N39" s="212"/>
      <c r="O39" s="212"/>
      <c r="P39" s="213"/>
      <c r="Q39" s="207"/>
      <c r="R39" s="207"/>
      <c r="S39" s="192"/>
    </row>
    <row r="40" spans="2:19" s="112" customFormat="1" ht="14.4" customHeight="1" x14ac:dyDescent="0.35">
      <c r="B40" s="187"/>
      <c r="C40" s="188"/>
      <c r="D40" s="188"/>
      <c r="E40" s="188"/>
      <c r="F40" s="188"/>
      <c r="G40" s="188"/>
      <c r="H40" s="188"/>
      <c r="I40" s="188"/>
      <c r="J40" s="188"/>
      <c r="K40" s="188"/>
      <c r="L40" s="188"/>
      <c r="M40" s="188"/>
      <c r="N40" s="188"/>
      <c r="O40" s="188"/>
      <c r="P40" s="188"/>
      <c r="Q40" s="188"/>
      <c r="R40" s="188"/>
      <c r="S40" s="192"/>
    </row>
    <row r="41" spans="2:19" s="112" customFormat="1" ht="14.4" customHeight="1" x14ac:dyDescent="0.35">
      <c r="B41" s="187"/>
      <c r="C41" s="188"/>
      <c r="D41" s="188"/>
      <c r="E41" s="188"/>
      <c r="F41" s="188"/>
      <c r="G41" s="188"/>
      <c r="H41" s="188"/>
      <c r="I41" s="188"/>
      <c r="J41" s="188"/>
      <c r="K41" s="188"/>
      <c r="L41" s="188"/>
      <c r="M41" s="188"/>
      <c r="N41" s="188"/>
      <c r="O41" s="188"/>
      <c r="P41" s="188"/>
      <c r="Q41" s="188"/>
      <c r="R41" s="188"/>
      <c r="S41" s="192"/>
    </row>
    <row r="42" spans="2:19" x14ac:dyDescent="0.35">
      <c r="B42" s="176"/>
      <c r="C42" s="182"/>
      <c r="D42" s="182"/>
      <c r="E42" s="182"/>
      <c r="F42" s="182"/>
      <c r="G42" s="182"/>
      <c r="H42" s="182"/>
      <c r="I42" s="182"/>
      <c r="J42" s="182"/>
      <c r="K42" s="182"/>
      <c r="L42" s="182"/>
      <c r="M42" s="182"/>
      <c r="N42" s="182"/>
      <c r="O42" s="182"/>
      <c r="P42" s="182"/>
      <c r="Q42" s="182"/>
      <c r="R42" s="182"/>
      <c r="S42" s="180"/>
    </row>
    <row r="43" spans="2:19" x14ac:dyDescent="0.35">
      <c r="B43" s="176"/>
      <c r="C43" s="182"/>
      <c r="D43" s="182"/>
      <c r="E43" s="182"/>
      <c r="F43" s="182"/>
      <c r="G43" s="182"/>
      <c r="H43" s="182"/>
      <c r="I43" s="182"/>
      <c r="J43" s="182"/>
      <c r="K43" s="182"/>
      <c r="L43" s="182"/>
      <c r="M43" s="182"/>
      <c r="N43" s="182"/>
      <c r="O43" s="182"/>
      <c r="P43" s="182"/>
      <c r="Q43" s="182"/>
      <c r="R43" s="182"/>
      <c r="S43" s="180"/>
    </row>
    <row r="44" spans="2:19" x14ac:dyDescent="0.35">
      <c r="B44" s="176"/>
      <c r="C44" s="182"/>
      <c r="D44" s="182"/>
      <c r="E44" s="182"/>
      <c r="F44" s="182"/>
      <c r="G44" s="182"/>
      <c r="H44" s="182"/>
      <c r="I44" s="182"/>
      <c r="J44" s="182"/>
      <c r="K44" s="182"/>
      <c r="L44" s="182"/>
      <c r="M44" s="182"/>
      <c r="N44" s="182"/>
      <c r="O44" s="182"/>
      <c r="P44" s="182"/>
      <c r="Q44" s="182"/>
      <c r="R44" s="182"/>
      <c r="S44" s="180"/>
    </row>
    <row r="45" spans="2:19" x14ac:dyDescent="0.35">
      <c r="B45" s="176"/>
      <c r="C45" s="182"/>
      <c r="D45" s="182"/>
      <c r="E45" s="182"/>
      <c r="F45" s="182"/>
      <c r="G45" s="182"/>
      <c r="H45" s="182"/>
      <c r="I45" s="182"/>
      <c r="J45" s="182"/>
      <c r="K45" s="182"/>
      <c r="L45" s="182"/>
      <c r="M45" s="182"/>
      <c r="N45" s="182"/>
      <c r="O45" s="182"/>
      <c r="P45" s="182"/>
      <c r="Q45" s="182"/>
      <c r="R45" s="182"/>
      <c r="S45" s="180"/>
    </row>
    <row r="46" spans="2:19" x14ac:dyDescent="0.35">
      <c r="B46" s="176"/>
      <c r="C46" s="182"/>
      <c r="D46" s="182"/>
      <c r="E46" s="182"/>
      <c r="F46" s="182"/>
      <c r="G46" s="182"/>
      <c r="H46" s="182"/>
      <c r="I46" s="182"/>
      <c r="J46" s="182"/>
      <c r="K46" s="182"/>
      <c r="L46" s="182"/>
      <c r="M46" s="182"/>
      <c r="N46" s="182"/>
      <c r="O46" s="182"/>
      <c r="P46" s="182"/>
      <c r="Q46" s="182"/>
      <c r="R46" s="182"/>
      <c r="S46" s="180"/>
    </row>
    <row r="47" spans="2:19" x14ac:dyDescent="0.35">
      <c r="B47" s="176"/>
      <c r="C47" s="182"/>
      <c r="D47" s="182"/>
      <c r="E47" s="182"/>
      <c r="F47" s="182"/>
      <c r="G47" s="182"/>
      <c r="H47" s="182"/>
      <c r="I47" s="182"/>
      <c r="J47" s="182"/>
      <c r="K47" s="182"/>
      <c r="L47" s="182"/>
      <c r="M47" s="182"/>
      <c r="N47" s="182"/>
      <c r="O47" s="182"/>
      <c r="P47" s="182"/>
      <c r="Q47" s="182"/>
      <c r="R47" s="182"/>
      <c r="S47" s="180"/>
    </row>
    <row r="48" spans="2:19" x14ac:dyDescent="0.35">
      <c r="B48" s="176"/>
      <c r="C48" s="182"/>
      <c r="D48" s="182"/>
      <c r="E48" s="182"/>
      <c r="F48" s="182"/>
      <c r="G48" s="182"/>
      <c r="H48" s="182"/>
      <c r="I48" s="182"/>
      <c r="J48" s="182"/>
      <c r="K48" s="182"/>
      <c r="L48" s="182"/>
      <c r="M48" s="182"/>
      <c r="N48" s="182"/>
      <c r="O48" s="182"/>
      <c r="P48" s="182"/>
      <c r="Q48" s="182"/>
      <c r="R48" s="182"/>
      <c r="S48" s="180"/>
    </row>
    <row r="49" spans="2:19" x14ac:dyDescent="0.35">
      <c r="B49" s="176"/>
      <c r="C49" s="182"/>
      <c r="D49" s="182"/>
      <c r="E49" s="182"/>
      <c r="F49" s="182"/>
      <c r="G49" s="182"/>
      <c r="H49" s="182"/>
      <c r="I49" s="182"/>
      <c r="J49" s="182"/>
      <c r="K49" s="182"/>
      <c r="L49" s="182"/>
      <c r="M49" s="182"/>
      <c r="N49" s="182"/>
      <c r="O49" s="182"/>
      <c r="P49" s="182"/>
      <c r="Q49" s="182"/>
      <c r="R49" s="182"/>
      <c r="S49" s="180"/>
    </row>
    <row r="50" spans="2:19" s="112" customFormat="1" ht="14.4" x14ac:dyDescent="0.35">
      <c r="B50" s="187"/>
      <c r="C50" s="188"/>
      <c r="D50" s="214" t="s">
        <v>48</v>
      </c>
      <c r="E50" s="197"/>
      <c r="F50" s="197"/>
      <c r="G50" s="197"/>
      <c r="H50" s="215"/>
      <c r="I50" s="188"/>
      <c r="J50" s="214" t="s">
        <v>49</v>
      </c>
      <c r="K50" s="197"/>
      <c r="L50" s="197"/>
      <c r="M50" s="197"/>
      <c r="N50" s="197"/>
      <c r="O50" s="197"/>
      <c r="P50" s="215"/>
      <c r="Q50" s="188"/>
      <c r="R50" s="188"/>
      <c r="S50" s="192"/>
    </row>
    <row r="51" spans="2:19" x14ac:dyDescent="0.35">
      <c r="B51" s="176"/>
      <c r="C51" s="182"/>
      <c r="D51" s="216"/>
      <c r="E51" s="182"/>
      <c r="F51" s="182"/>
      <c r="G51" s="182"/>
      <c r="H51" s="217"/>
      <c r="I51" s="182"/>
      <c r="J51" s="216"/>
      <c r="K51" s="182"/>
      <c r="L51" s="182"/>
      <c r="M51" s="182"/>
      <c r="N51" s="182"/>
      <c r="O51" s="182"/>
      <c r="P51" s="217"/>
      <c r="Q51" s="182"/>
      <c r="R51" s="182"/>
      <c r="S51" s="180"/>
    </row>
    <row r="52" spans="2:19" x14ac:dyDescent="0.35">
      <c r="B52" s="176"/>
      <c r="C52" s="182"/>
      <c r="D52" s="216"/>
      <c r="E52" s="182"/>
      <c r="F52" s="182"/>
      <c r="G52" s="182"/>
      <c r="H52" s="217"/>
      <c r="I52" s="182"/>
      <c r="J52" s="216"/>
      <c r="K52" s="182"/>
      <c r="L52" s="182"/>
      <c r="M52" s="182"/>
      <c r="N52" s="182"/>
      <c r="O52" s="182"/>
      <c r="P52" s="217"/>
      <c r="Q52" s="182"/>
      <c r="R52" s="182"/>
      <c r="S52" s="180"/>
    </row>
    <row r="53" spans="2:19" x14ac:dyDescent="0.35">
      <c r="B53" s="176"/>
      <c r="C53" s="182"/>
      <c r="D53" s="216"/>
      <c r="E53" s="182"/>
      <c r="F53" s="182"/>
      <c r="G53" s="182"/>
      <c r="H53" s="217"/>
      <c r="I53" s="182"/>
      <c r="J53" s="216"/>
      <c r="K53" s="182"/>
      <c r="L53" s="182"/>
      <c r="M53" s="182"/>
      <c r="N53" s="182"/>
      <c r="O53" s="182"/>
      <c r="P53" s="217"/>
      <c r="Q53" s="182"/>
      <c r="R53" s="182"/>
      <c r="S53" s="180"/>
    </row>
    <row r="54" spans="2:19" x14ac:dyDescent="0.35">
      <c r="B54" s="176"/>
      <c r="C54" s="182"/>
      <c r="D54" s="216"/>
      <c r="E54" s="182"/>
      <c r="F54" s="182"/>
      <c r="G54" s="182"/>
      <c r="H54" s="217"/>
      <c r="I54" s="182"/>
      <c r="J54" s="216"/>
      <c r="K54" s="182"/>
      <c r="L54" s="182"/>
      <c r="M54" s="182"/>
      <c r="N54" s="182"/>
      <c r="O54" s="182"/>
      <c r="P54" s="217"/>
      <c r="Q54" s="182"/>
      <c r="R54" s="182"/>
      <c r="S54" s="180"/>
    </row>
    <row r="55" spans="2:19" x14ac:dyDescent="0.35">
      <c r="B55" s="176"/>
      <c r="C55" s="182"/>
      <c r="D55" s="216"/>
      <c r="E55" s="182"/>
      <c r="F55" s="182"/>
      <c r="G55" s="182"/>
      <c r="H55" s="217"/>
      <c r="I55" s="182"/>
      <c r="J55" s="216"/>
      <c r="K55" s="182"/>
      <c r="L55" s="182"/>
      <c r="M55" s="182"/>
      <c r="N55" s="182"/>
      <c r="O55" s="182"/>
      <c r="P55" s="217"/>
      <c r="Q55" s="182"/>
      <c r="R55" s="182"/>
      <c r="S55" s="180"/>
    </row>
    <row r="56" spans="2:19" x14ac:dyDescent="0.35">
      <c r="B56" s="176"/>
      <c r="C56" s="182"/>
      <c r="D56" s="216"/>
      <c r="E56" s="182"/>
      <c r="F56" s="182"/>
      <c r="G56" s="182"/>
      <c r="H56" s="217"/>
      <c r="I56" s="182"/>
      <c r="J56" s="216"/>
      <c r="K56" s="182"/>
      <c r="L56" s="182"/>
      <c r="M56" s="182"/>
      <c r="N56" s="182"/>
      <c r="O56" s="182"/>
      <c r="P56" s="217"/>
      <c r="Q56" s="182"/>
      <c r="R56" s="182"/>
      <c r="S56" s="180"/>
    </row>
    <row r="57" spans="2:19" x14ac:dyDescent="0.35">
      <c r="B57" s="176"/>
      <c r="C57" s="182"/>
      <c r="D57" s="216"/>
      <c r="E57" s="182"/>
      <c r="F57" s="182"/>
      <c r="G57" s="182"/>
      <c r="H57" s="217"/>
      <c r="I57" s="182"/>
      <c r="J57" s="216"/>
      <c r="K57" s="182"/>
      <c r="L57" s="182"/>
      <c r="M57" s="182"/>
      <c r="N57" s="182"/>
      <c r="O57" s="182"/>
      <c r="P57" s="217"/>
      <c r="Q57" s="182"/>
      <c r="R57" s="182"/>
      <c r="S57" s="180"/>
    </row>
    <row r="58" spans="2:19" x14ac:dyDescent="0.35">
      <c r="B58" s="176"/>
      <c r="C58" s="182"/>
      <c r="D58" s="216"/>
      <c r="E58" s="182"/>
      <c r="F58" s="182"/>
      <c r="G58" s="182"/>
      <c r="H58" s="217"/>
      <c r="I58" s="182"/>
      <c r="J58" s="216"/>
      <c r="K58" s="182"/>
      <c r="L58" s="182"/>
      <c r="M58" s="182"/>
      <c r="N58" s="182"/>
      <c r="O58" s="182"/>
      <c r="P58" s="217"/>
      <c r="Q58" s="182"/>
      <c r="R58" s="182"/>
      <c r="S58" s="180"/>
    </row>
    <row r="59" spans="2:19" s="112" customFormat="1" ht="14.4" x14ac:dyDescent="0.35">
      <c r="B59" s="187"/>
      <c r="C59" s="188"/>
      <c r="D59" s="218" t="s">
        <v>50</v>
      </c>
      <c r="E59" s="219"/>
      <c r="F59" s="219"/>
      <c r="G59" s="220" t="s">
        <v>51</v>
      </c>
      <c r="H59" s="221"/>
      <c r="I59" s="188"/>
      <c r="J59" s="218" t="s">
        <v>50</v>
      </c>
      <c r="K59" s="219"/>
      <c r="L59" s="219"/>
      <c r="M59" s="219"/>
      <c r="N59" s="220" t="s">
        <v>51</v>
      </c>
      <c r="O59" s="219"/>
      <c r="P59" s="221"/>
      <c r="Q59" s="188"/>
      <c r="R59" s="188"/>
      <c r="S59" s="192"/>
    </row>
    <row r="60" spans="2:19" x14ac:dyDescent="0.35">
      <c r="B60" s="176"/>
      <c r="C60" s="182"/>
      <c r="D60" s="182"/>
      <c r="E60" s="182"/>
      <c r="F60" s="182"/>
      <c r="G60" s="182"/>
      <c r="H60" s="182"/>
      <c r="I60" s="182"/>
      <c r="J60" s="182"/>
      <c r="K60" s="182"/>
      <c r="L60" s="182"/>
      <c r="M60" s="182"/>
      <c r="N60" s="182"/>
      <c r="O60" s="182"/>
      <c r="P60" s="182"/>
      <c r="Q60" s="182"/>
      <c r="R60" s="182"/>
      <c r="S60" s="180"/>
    </row>
    <row r="61" spans="2:19" s="112" customFormat="1" ht="14.4" x14ac:dyDescent="0.35">
      <c r="B61" s="187"/>
      <c r="C61" s="188"/>
      <c r="D61" s="214" t="s">
        <v>52</v>
      </c>
      <c r="E61" s="197"/>
      <c r="F61" s="197"/>
      <c r="G61" s="197"/>
      <c r="H61" s="215"/>
      <c r="I61" s="188"/>
      <c r="J61" s="214" t="s">
        <v>53</v>
      </c>
      <c r="K61" s="197"/>
      <c r="L61" s="197"/>
      <c r="M61" s="197"/>
      <c r="N61" s="197"/>
      <c r="O61" s="197"/>
      <c r="P61" s="215"/>
      <c r="Q61" s="188"/>
      <c r="R61" s="188"/>
      <c r="S61" s="192"/>
    </row>
    <row r="62" spans="2:19" x14ac:dyDescent="0.35">
      <c r="B62" s="176"/>
      <c r="C62" s="182"/>
      <c r="D62" s="216"/>
      <c r="E62" s="182"/>
      <c r="F62" s="182"/>
      <c r="G62" s="182"/>
      <c r="H62" s="217"/>
      <c r="I62" s="182"/>
      <c r="J62" s="216"/>
      <c r="K62" s="182"/>
      <c r="L62" s="182"/>
      <c r="M62" s="182"/>
      <c r="N62" s="182"/>
      <c r="O62" s="182"/>
      <c r="P62" s="217"/>
      <c r="Q62" s="182"/>
      <c r="R62" s="182"/>
      <c r="S62" s="180"/>
    </row>
    <row r="63" spans="2:19" x14ac:dyDescent="0.35">
      <c r="B63" s="176"/>
      <c r="C63" s="182"/>
      <c r="D63" s="216"/>
      <c r="E63" s="182"/>
      <c r="F63" s="182"/>
      <c r="G63" s="182"/>
      <c r="H63" s="217"/>
      <c r="I63" s="182"/>
      <c r="J63" s="216"/>
      <c r="K63" s="182"/>
      <c r="L63" s="182"/>
      <c r="M63" s="182"/>
      <c r="N63" s="182"/>
      <c r="O63" s="182"/>
      <c r="P63" s="217"/>
      <c r="Q63" s="182"/>
      <c r="R63" s="182"/>
      <c r="S63" s="180"/>
    </row>
    <row r="64" spans="2:19" x14ac:dyDescent="0.35">
      <c r="B64" s="176"/>
      <c r="C64" s="182"/>
      <c r="D64" s="216"/>
      <c r="E64" s="182"/>
      <c r="F64" s="182"/>
      <c r="G64" s="182"/>
      <c r="H64" s="217"/>
      <c r="I64" s="182"/>
      <c r="J64" s="216"/>
      <c r="K64" s="182"/>
      <c r="L64" s="182"/>
      <c r="M64" s="182"/>
      <c r="N64" s="182"/>
      <c r="O64" s="182"/>
      <c r="P64" s="217"/>
      <c r="Q64" s="182"/>
      <c r="R64" s="182"/>
      <c r="S64" s="180"/>
    </row>
    <row r="65" spans="2:19" x14ac:dyDescent="0.35">
      <c r="B65" s="176"/>
      <c r="C65" s="182"/>
      <c r="D65" s="216"/>
      <c r="E65" s="182"/>
      <c r="F65" s="182"/>
      <c r="G65" s="182"/>
      <c r="H65" s="217"/>
      <c r="I65" s="182"/>
      <c r="J65" s="216"/>
      <c r="K65" s="182"/>
      <c r="L65" s="182"/>
      <c r="M65" s="182"/>
      <c r="N65" s="182"/>
      <c r="O65" s="182"/>
      <c r="P65" s="217"/>
      <c r="Q65" s="182"/>
      <c r="R65" s="182"/>
      <c r="S65" s="180"/>
    </row>
    <row r="66" spans="2:19" x14ac:dyDescent="0.35">
      <c r="B66" s="176"/>
      <c r="C66" s="182"/>
      <c r="D66" s="216"/>
      <c r="E66" s="182"/>
      <c r="F66" s="182"/>
      <c r="G66" s="182"/>
      <c r="H66" s="217"/>
      <c r="I66" s="182"/>
      <c r="J66" s="216"/>
      <c r="K66" s="182"/>
      <c r="L66" s="182"/>
      <c r="M66" s="182"/>
      <c r="N66" s="182"/>
      <c r="O66" s="182"/>
      <c r="P66" s="217"/>
      <c r="Q66" s="182"/>
      <c r="R66" s="182"/>
      <c r="S66" s="180"/>
    </row>
    <row r="67" spans="2:19" x14ac:dyDescent="0.35">
      <c r="B67" s="176"/>
      <c r="C67" s="182"/>
      <c r="D67" s="216"/>
      <c r="E67" s="182"/>
      <c r="F67" s="182"/>
      <c r="G67" s="182"/>
      <c r="H67" s="217"/>
      <c r="I67" s="182"/>
      <c r="J67" s="216"/>
      <c r="K67" s="182"/>
      <c r="L67" s="182"/>
      <c r="M67" s="182"/>
      <c r="N67" s="182"/>
      <c r="O67" s="182"/>
      <c r="P67" s="217"/>
      <c r="Q67" s="182"/>
      <c r="R67" s="182"/>
      <c r="S67" s="180"/>
    </row>
    <row r="68" spans="2:19" x14ac:dyDescent="0.35">
      <c r="B68" s="176"/>
      <c r="C68" s="182"/>
      <c r="D68" s="216"/>
      <c r="E68" s="182"/>
      <c r="F68" s="182"/>
      <c r="G68" s="182"/>
      <c r="H68" s="217"/>
      <c r="I68" s="182"/>
      <c r="J68" s="216"/>
      <c r="K68" s="182"/>
      <c r="L68" s="182"/>
      <c r="M68" s="182"/>
      <c r="N68" s="182"/>
      <c r="O68" s="182"/>
      <c r="P68" s="217"/>
      <c r="Q68" s="182"/>
      <c r="R68" s="182"/>
      <c r="S68" s="180"/>
    </row>
    <row r="69" spans="2:19" x14ac:dyDescent="0.35">
      <c r="B69" s="176"/>
      <c r="C69" s="182"/>
      <c r="D69" s="216"/>
      <c r="E69" s="182"/>
      <c r="F69" s="182"/>
      <c r="G69" s="182"/>
      <c r="H69" s="217"/>
      <c r="I69" s="182"/>
      <c r="J69" s="216"/>
      <c r="K69" s="182"/>
      <c r="L69" s="182"/>
      <c r="M69" s="182"/>
      <c r="N69" s="182"/>
      <c r="O69" s="182"/>
      <c r="P69" s="217"/>
      <c r="Q69" s="182"/>
      <c r="R69" s="182"/>
      <c r="S69" s="180"/>
    </row>
    <row r="70" spans="2:19" s="112" customFormat="1" ht="14.4" x14ac:dyDescent="0.35">
      <c r="B70" s="187"/>
      <c r="C70" s="188"/>
      <c r="D70" s="218" t="s">
        <v>50</v>
      </c>
      <c r="E70" s="219"/>
      <c r="F70" s="219"/>
      <c r="G70" s="220" t="s">
        <v>51</v>
      </c>
      <c r="H70" s="221"/>
      <c r="I70" s="188"/>
      <c r="J70" s="218" t="s">
        <v>50</v>
      </c>
      <c r="K70" s="219"/>
      <c r="L70" s="219"/>
      <c r="M70" s="219"/>
      <c r="N70" s="220" t="s">
        <v>51</v>
      </c>
      <c r="O70" s="219"/>
      <c r="P70" s="221"/>
      <c r="Q70" s="188"/>
      <c r="R70" s="188"/>
      <c r="S70" s="192"/>
    </row>
    <row r="71" spans="2:19" s="112" customFormat="1" ht="14.4" customHeight="1" x14ac:dyDescent="0.35">
      <c r="B71" s="222"/>
      <c r="C71" s="223"/>
      <c r="D71" s="223"/>
      <c r="E71" s="223"/>
      <c r="F71" s="223"/>
      <c r="G71" s="223"/>
      <c r="H71" s="223"/>
      <c r="I71" s="223"/>
      <c r="J71" s="223"/>
      <c r="K71" s="223"/>
      <c r="L71" s="223"/>
      <c r="M71" s="223"/>
      <c r="N71" s="223"/>
      <c r="O71" s="223"/>
      <c r="P71" s="223"/>
      <c r="Q71" s="223"/>
      <c r="R71" s="223"/>
      <c r="S71" s="224"/>
    </row>
    <row r="75" spans="2:19" s="112" customFormat="1" ht="6.9" customHeight="1" x14ac:dyDescent="0.35">
      <c r="B75" s="225"/>
      <c r="C75" s="226"/>
      <c r="D75" s="226"/>
      <c r="E75" s="226"/>
      <c r="F75" s="226"/>
      <c r="G75" s="226"/>
      <c r="H75" s="226"/>
      <c r="I75" s="226"/>
      <c r="J75" s="226"/>
      <c r="K75" s="226"/>
      <c r="L75" s="226"/>
      <c r="M75" s="226"/>
      <c r="N75" s="226"/>
      <c r="O75" s="226"/>
      <c r="P75" s="226"/>
      <c r="Q75" s="226"/>
      <c r="R75" s="226"/>
      <c r="S75" s="227"/>
    </row>
    <row r="76" spans="2:19" s="112" customFormat="1" ht="37" customHeight="1" x14ac:dyDescent="0.35">
      <c r="B76" s="187"/>
      <c r="C76" s="177" t="s">
        <v>129</v>
      </c>
      <c r="D76" s="178"/>
      <c r="E76" s="178"/>
      <c r="F76" s="178"/>
      <c r="G76" s="178"/>
      <c r="H76" s="178"/>
      <c r="I76" s="178"/>
      <c r="J76" s="178"/>
      <c r="K76" s="178"/>
      <c r="L76" s="178"/>
      <c r="M76" s="178"/>
      <c r="N76" s="178"/>
      <c r="O76" s="178"/>
      <c r="P76" s="178"/>
      <c r="Q76" s="178"/>
      <c r="R76" s="179"/>
      <c r="S76" s="192"/>
    </row>
    <row r="77" spans="2:19" s="112" customFormat="1" ht="6.9" customHeight="1" x14ac:dyDescent="0.35">
      <c r="B77" s="187"/>
      <c r="C77" s="188"/>
      <c r="D77" s="188"/>
      <c r="E77" s="188"/>
      <c r="F77" s="188"/>
      <c r="G77" s="188"/>
      <c r="H77" s="188"/>
      <c r="I77" s="188"/>
      <c r="J77" s="188"/>
      <c r="K77" s="188"/>
      <c r="L77" s="188"/>
      <c r="M77" s="188"/>
      <c r="N77" s="188"/>
      <c r="O77" s="188"/>
      <c r="P77" s="188"/>
      <c r="Q77" s="188"/>
      <c r="R77" s="188"/>
      <c r="S77" s="192"/>
    </row>
    <row r="78" spans="2:19" s="112" customFormat="1" ht="29.95" customHeight="1" x14ac:dyDescent="0.35">
      <c r="B78" s="187"/>
      <c r="C78" s="183" t="s">
        <v>17</v>
      </c>
      <c r="D78" s="188"/>
      <c r="E78" s="188"/>
      <c r="F78" s="184" t="str">
        <f>F6</f>
        <v>Modernizace střediska praktického vyučování v Chlumci nad Cidlinou</v>
      </c>
      <c r="G78" s="185"/>
      <c r="H78" s="185"/>
      <c r="I78" s="185"/>
      <c r="J78" s="185"/>
      <c r="K78" s="185"/>
      <c r="L78" s="185"/>
      <c r="M78" s="185"/>
      <c r="N78" s="185"/>
      <c r="O78" s="185"/>
      <c r="P78" s="185"/>
      <c r="Q78" s="188"/>
      <c r="R78" s="188"/>
      <c r="S78" s="192"/>
    </row>
    <row r="79" spans="2:19" ht="29.95" customHeight="1" x14ac:dyDescent="0.35">
      <c r="B79" s="176"/>
      <c r="C79" s="183" t="s">
        <v>122</v>
      </c>
      <c r="D79" s="182"/>
      <c r="E79" s="182"/>
      <c r="F79" s="184" t="s">
        <v>123</v>
      </c>
      <c r="G79" s="186"/>
      <c r="H79" s="186"/>
      <c r="I79" s="186"/>
      <c r="J79" s="186"/>
      <c r="K79" s="186"/>
      <c r="L79" s="186"/>
      <c r="M79" s="186"/>
      <c r="N79" s="186"/>
      <c r="O79" s="186"/>
      <c r="P79" s="186"/>
      <c r="Q79" s="182"/>
      <c r="R79" s="182"/>
      <c r="S79" s="180"/>
    </row>
    <row r="80" spans="2:19" s="112" customFormat="1" ht="37" customHeight="1" x14ac:dyDescent="0.35">
      <c r="B80" s="187"/>
      <c r="C80" s="228" t="s">
        <v>124</v>
      </c>
      <c r="D80" s="188"/>
      <c r="E80" s="188"/>
      <c r="F80" s="229" t="str">
        <f>F8</f>
        <v>17-SO006-01.5 - D.1.4.4  Vytápění</v>
      </c>
      <c r="G80" s="191"/>
      <c r="H80" s="191"/>
      <c r="I80" s="191"/>
      <c r="J80" s="191"/>
      <c r="K80" s="191"/>
      <c r="L80" s="191"/>
      <c r="M80" s="191"/>
      <c r="N80" s="191"/>
      <c r="O80" s="191"/>
      <c r="P80" s="191"/>
      <c r="Q80" s="188"/>
      <c r="R80" s="188"/>
      <c r="S80" s="192"/>
    </row>
    <row r="81" spans="2:48" s="112" customFormat="1" ht="6.9" customHeight="1" x14ac:dyDescent="0.35">
      <c r="B81" s="187"/>
      <c r="C81" s="188"/>
      <c r="D81" s="188"/>
      <c r="E81" s="188"/>
      <c r="F81" s="188"/>
      <c r="G81" s="188"/>
      <c r="H81" s="188"/>
      <c r="I81" s="188"/>
      <c r="J81" s="188"/>
      <c r="K81" s="188"/>
      <c r="L81" s="188"/>
      <c r="M81" s="188"/>
      <c r="N81" s="188"/>
      <c r="O81" s="188"/>
      <c r="P81" s="188"/>
      <c r="Q81" s="188"/>
      <c r="R81" s="188"/>
      <c r="S81" s="192"/>
    </row>
    <row r="82" spans="2:48" s="112" customFormat="1" ht="18" customHeight="1" x14ac:dyDescent="0.35">
      <c r="B82" s="187"/>
      <c r="C82" s="183" t="s">
        <v>21</v>
      </c>
      <c r="D82" s="188"/>
      <c r="E82" s="188"/>
      <c r="F82" s="193" t="str">
        <f>F10</f>
        <v>Chlumec nad Cidlinou</v>
      </c>
      <c r="G82" s="188"/>
      <c r="H82" s="188"/>
      <c r="I82" s="188"/>
      <c r="J82" s="188"/>
      <c r="K82" s="183" t="s">
        <v>23</v>
      </c>
      <c r="L82" s="188"/>
      <c r="M82" s="194">
        <f>IF(O10="","",O10)</f>
        <v>0</v>
      </c>
      <c r="N82" s="194"/>
      <c r="O82" s="194"/>
      <c r="P82" s="194"/>
      <c r="Q82" s="188"/>
      <c r="R82" s="188"/>
      <c r="S82" s="192"/>
    </row>
    <row r="83" spans="2:48" s="112" customFormat="1" ht="6.9" customHeight="1" x14ac:dyDescent="0.35">
      <c r="B83" s="187"/>
      <c r="C83" s="188"/>
      <c r="D83" s="188"/>
      <c r="E83" s="188"/>
      <c r="F83" s="188"/>
      <c r="G83" s="188"/>
      <c r="H83" s="188"/>
      <c r="I83" s="188"/>
      <c r="J83" s="188"/>
      <c r="K83" s="188"/>
      <c r="L83" s="188"/>
      <c r="M83" s="188"/>
      <c r="N83" s="188"/>
      <c r="O83" s="188"/>
      <c r="P83" s="188"/>
      <c r="Q83" s="188"/>
      <c r="R83" s="188"/>
      <c r="S83" s="192"/>
    </row>
    <row r="84" spans="2:48" s="112" customFormat="1" x14ac:dyDescent="0.35">
      <c r="B84" s="187"/>
      <c r="C84" s="183" t="s">
        <v>24</v>
      </c>
      <c r="D84" s="188"/>
      <c r="E84" s="188"/>
      <c r="F84" s="193" t="str">
        <f>E13</f>
        <v>Královéhradecký kraj</v>
      </c>
      <c r="G84" s="188"/>
      <c r="H84" s="188"/>
      <c r="I84" s="188"/>
      <c r="J84" s="188"/>
      <c r="K84" s="183" t="s">
        <v>29</v>
      </c>
      <c r="L84" s="188"/>
      <c r="M84" s="195" t="str">
        <f>E19</f>
        <v>PROMED Brno spol.s.r.o</v>
      </c>
      <c r="N84" s="195"/>
      <c r="O84" s="195"/>
      <c r="P84" s="195"/>
      <c r="Q84" s="195"/>
      <c r="R84" s="193"/>
      <c r="S84" s="192"/>
    </row>
    <row r="85" spans="2:48" s="112" customFormat="1" ht="14.4" customHeight="1" x14ac:dyDescent="0.35">
      <c r="B85" s="187"/>
      <c r="C85" s="183" t="s">
        <v>28</v>
      </c>
      <c r="D85" s="188"/>
      <c r="E85" s="188"/>
      <c r="F85" s="193">
        <f>IF(E16="","",E16)</f>
        <v>0</v>
      </c>
      <c r="G85" s="188"/>
      <c r="H85" s="188"/>
      <c r="I85" s="188"/>
      <c r="J85" s="188"/>
      <c r="K85" s="183" t="s">
        <v>32</v>
      </c>
      <c r="L85" s="188"/>
      <c r="M85" s="195" t="str">
        <f>E22</f>
        <v xml:space="preserve"> </v>
      </c>
      <c r="N85" s="195"/>
      <c r="O85" s="195"/>
      <c r="P85" s="195"/>
      <c r="Q85" s="195"/>
      <c r="R85" s="193"/>
      <c r="S85" s="192"/>
    </row>
    <row r="86" spans="2:48" s="112" customFormat="1" ht="10.35" customHeight="1" x14ac:dyDescent="0.35">
      <c r="B86" s="187"/>
      <c r="C86" s="188"/>
      <c r="D86" s="188"/>
      <c r="E86" s="188"/>
      <c r="F86" s="188"/>
      <c r="G86" s="188"/>
      <c r="H86" s="188"/>
      <c r="I86" s="188"/>
      <c r="J86" s="188"/>
      <c r="K86" s="188"/>
      <c r="L86" s="188"/>
      <c r="M86" s="188"/>
      <c r="N86" s="188"/>
      <c r="O86" s="188"/>
      <c r="P86" s="188"/>
      <c r="Q86" s="188"/>
      <c r="R86" s="188"/>
      <c r="S86" s="192"/>
    </row>
    <row r="87" spans="2:48" s="112" customFormat="1" ht="29.3" customHeight="1" x14ac:dyDescent="0.35">
      <c r="B87" s="187"/>
      <c r="C87" s="230" t="s">
        <v>130</v>
      </c>
      <c r="D87" s="231"/>
      <c r="E87" s="231"/>
      <c r="F87" s="231"/>
      <c r="G87" s="231"/>
      <c r="H87" s="207"/>
      <c r="I87" s="207"/>
      <c r="J87" s="207"/>
      <c r="K87" s="207"/>
      <c r="L87" s="207"/>
      <c r="M87" s="207"/>
      <c r="N87" s="230" t="s">
        <v>131</v>
      </c>
      <c r="O87" s="231"/>
      <c r="P87" s="231"/>
      <c r="Q87" s="231"/>
      <c r="R87" s="207"/>
      <c r="S87" s="192"/>
    </row>
    <row r="88" spans="2:48" s="112" customFormat="1" ht="10.35" customHeight="1" x14ac:dyDescent="0.35">
      <c r="B88" s="187"/>
      <c r="C88" s="188"/>
      <c r="D88" s="188"/>
      <c r="E88" s="188"/>
      <c r="F88" s="188"/>
      <c r="G88" s="188"/>
      <c r="H88" s="188"/>
      <c r="I88" s="188"/>
      <c r="J88" s="188"/>
      <c r="K88" s="188"/>
      <c r="L88" s="188"/>
      <c r="M88" s="188"/>
      <c r="N88" s="188"/>
      <c r="O88" s="188"/>
      <c r="P88" s="188"/>
      <c r="Q88" s="188"/>
      <c r="R88" s="188"/>
      <c r="S88" s="192"/>
    </row>
    <row r="89" spans="2:48" s="112" customFormat="1" ht="29.3" customHeight="1" x14ac:dyDescent="0.35">
      <c r="B89" s="187"/>
      <c r="C89" s="232" t="s">
        <v>132</v>
      </c>
      <c r="D89" s="188"/>
      <c r="E89" s="188"/>
      <c r="F89" s="188"/>
      <c r="G89" s="188"/>
      <c r="H89" s="188"/>
      <c r="I89" s="188"/>
      <c r="J89" s="188"/>
      <c r="K89" s="188"/>
      <c r="L89" s="188"/>
      <c r="M89" s="188"/>
      <c r="N89" s="233">
        <f>N113</f>
        <v>0</v>
      </c>
      <c r="O89" s="234"/>
      <c r="P89" s="234"/>
      <c r="Q89" s="234"/>
      <c r="R89" s="235"/>
      <c r="S89" s="192"/>
      <c r="AV89" s="172" t="s">
        <v>133</v>
      </c>
    </row>
    <row r="90" spans="2:48" s="242" customFormat="1" ht="24.9" customHeight="1" x14ac:dyDescent="0.35">
      <c r="B90" s="236"/>
      <c r="C90" s="237"/>
      <c r="D90" s="238" t="s">
        <v>143</v>
      </c>
      <c r="E90" s="237"/>
      <c r="F90" s="237"/>
      <c r="G90" s="237"/>
      <c r="H90" s="237"/>
      <c r="I90" s="237"/>
      <c r="J90" s="237"/>
      <c r="K90" s="237"/>
      <c r="L90" s="237"/>
      <c r="M90" s="237"/>
      <c r="N90" s="239">
        <f>N114</f>
        <v>0</v>
      </c>
      <c r="O90" s="240"/>
      <c r="P90" s="240"/>
      <c r="Q90" s="240"/>
      <c r="R90" s="237"/>
      <c r="S90" s="241"/>
    </row>
    <row r="91" spans="2:48" s="249" customFormat="1" ht="20" customHeight="1" x14ac:dyDescent="0.35">
      <c r="B91" s="243"/>
      <c r="C91" s="244"/>
      <c r="D91" s="245" t="s">
        <v>2236</v>
      </c>
      <c r="E91" s="244"/>
      <c r="F91" s="244"/>
      <c r="G91" s="244"/>
      <c r="H91" s="244"/>
      <c r="I91" s="244"/>
      <c r="J91" s="244"/>
      <c r="K91" s="244"/>
      <c r="L91" s="244"/>
      <c r="M91" s="244"/>
      <c r="N91" s="246">
        <f>N115</f>
        <v>0</v>
      </c>
      <c r="O91" s="247"/>
      <c r="P91" s="247"/>
      <c r="Q91" s="247"/>
      <c r="R91" s="244"/>
      <c r="S91" s="248"/>
    </row>
    <row r="92" spans="2:48" s="112" customFormat="1" ht="21.8" customHeight="1" x14ac:dyDescent="0.35">
      <c r="B92" s="187"/>
      <c r="C92" s="188"/>
      <c r="D92" s="188"/>
      <c r="E92" s="188"/>
      <c r="F92" s="188"/>
      <c r="G92" s="188"/>
      <c r="H92" s="188"/>
      <c r="I92" s="188"/>
      <c r="J92" s="188"/>
      <c r="K92" s="188"/>
      <c r="L92" s="188"/>
      <c r="M92" s="188"/>
      <c r="N92" s="188"/>
      <c r="O92" s="188"/>
      <c r="P92" s="188"/>
      <c r="Q92" s="188"/>
      <c r="R92" s="188"/>
      <c r="S92" s="192"/>
    </row>
    <row r="93" spans="2:48" s="112" customFormat="1" ht="29.3" customHeight="1" x14ac:dyDescent="0.35">
      <c r="B93" s="187"/>
      <c r="C93" s="232" t="s">
        <v>157</v>
      </c>
      <c r="D93" s="188"/>
      <c r="E93" s="188"/>
      <c r="F93" s="188"/>
      <c r="G93" s="188"/>
      <c r="H93" s="188"/>
      <c r="I93" s="188"/>
      <c r="J93" s="188"/>
      <c r="K93" s="188"/>
      <c r="L93" s="188"/>
      <c r="M93" s="188"/>
      <c r="N93" s="234">
        <v>0</v>
      </c>
      <c r="O93" s="250"/>
      <c r="P93" s="250"/>
      <c r="Q93" s="250"/>
      <c r="R93" s="251"/>
      <c r="S93" s="192"/>
      <c r="U93" s="252"/>
      <c r="V93" s="253" t="s">
        <v>38</v>
      </c>
    </row>
    <row r="94" spans="2:48" s="112" customFormat="1" ht="18" customHeight="1" x14ac:dyDescent="0.35">
      <c r="B94" s="187"/>
      <c r="C94" s="188"/>
      <c r="D94" s="188"/>
      <c r="E94" s="188"/>
      <c r="F94" s="188"/>
      <c r="G94" s="188"/>
      <c r="H94" s="188"/>
      <c r="I94" s="188"/>
      <c r="J94" s="188"/>
      <c r="K94" s="188"/>
      <c r="L94" s="188"/>
      <c r="M94" s="188"/>
      <c r="N94" s="188"/>
      <c r="O94" s="188"/>
      <c r="P94" s="188"/>
      <c r="Q94" s="188"/>
      <c r="R94" s="188"/>
      <c r="S94" s="192"/>
    </row>
    <row r="95" spans="2:48" s="112" customFormat="1" ht="29.3" customHeight="1" x14ac:dyDescent="0.35">
      <c r="B95" s="187"/>
      <c r="C95" s="254" t="s">
        <v>115</v>
      </c>
      <c r="D95" s="207"/>
      <c r="E95" s="207"/>
      <c r="F95" s="207"/>
      <c r="G95" s="207"/>
      <c r="H95" s="207"/>
      <c r="I95" s="207"/>
      <c r="J95" s="207"/>
      <c r="K95" s="207"/>
      <c r="L95" s="255">
        <f>ROUND(SUM(N89+N93),2)</f>
        <v>0</v>
      </c>
      <c r="M95" s="255"/>
      <c r="N95" s="255"/>
      <c r="O95" s="255"/>
      <c r="P95" s="255"/>
      <c r="Q95" s="255"/>
      <c r="R95" s="256"/>
      <c r="S95" s="192"/>
    </row>
    <row r="96" spans="2:48" s="112" customFormat="1" ht="6.9" customHeight="1" x14ac:dyDescent="0.35">
      <c r="B96" s="222"/>
      <c r="C96" s="223"/>
      <c r="D96" s="223"/>
      <c r="E96" s="223"/>
      <c r="F96" s="223"/>
      <c r="G96" s="223"/>
      <c r="H96" s="223"/>
      <c r="I96" s="223"/>
      <c r="J96" s="223"/>
      <c r="K96" s="223"/>
      <c r="L96" s="223"/>
      <c r="M96" s="223"/>
      <c r="N96" s="223"/>
      <c r="O96" s="223"/>
      <c r="P96" s="223"/>
      <c r="Q96" s="223"/>
      <c r="R96" s="223"/>
      <c r="S96" s="224"/>
    </row>
    <row r="100" spans="2:28" s="112" customFormat="1" ht="6.9" customHeight="1" x14ac:dyDescent="0.35">
      <c r="B100" s="225"/>
      <c r="C100" s="226"/>
      <c r="D100" s="226"/>
      <c r="E100" s="226"/>
      <c r="F100" s="226"/>
      <c r="G100" s="226"/>
      <c r="H100" s="226"/>
      <c r="I100" s="226"/>
      <c r="J100" s="226"/>
      <c r="K100" s="226"/>
      <c r="L100" s="226"/>
      <c r="M100" s="226"/>
      <c r="N100" s="226"/>
      <c r="O100" s="226"/>
      <c r="P100" s="226"/>
      <c r="Q100" s="226"/>
      <c r="R100" s="226"/>
      <c r="S100" s="227"/>
    </row>
    <row r="101" spans="2:28" s="112" customFormat="1" ht="37" customHeight="1" x14ac:dyDescent="0.35">
      <c r="B101" s="187"/>
      <c r="C101" s="177" t="s">
        <v>158</v>
      </c>
      <c r="D101" s="191"/>
      <c r="E101" s="191"/>
      <c r="F101" s="191"/>
      <c r="G101" s="191"/>
      <c r="H101" s="191"/>
      <c r="I101" s="191"/>
      <c r="J101" s="191"/>
      <c r="K101" s="191"/>
      <c r="L101" s="191"/>
      <c r="M101" s="191"/>
      <c r="N101" s="191"/>
      <c r="O101" s="191"/>
      <c r="P101" s="191"/>
      <c r="Q101" s="191"/>
      <c r="R101" s="188"/>
      <c r="S101" s="192"/>
    </row>
    <row r="102" spans="2:28" s="112" customFormat="1" ht="6.9" customHeight="1" x14ac:dyDescent="0.35">
      <c r="B102" s="187"/>
      <c r="C102" s="188"/>
      <c r="D102" s="188"/>
      <c r="E102" s="188"/>
      <c r="F102" s="188"/>
      <c r="G102" s="188"/>
      <c r="H102" s="188"/>
      <c r="I102" s="188"/>
      <c r="J102" s="188"/>
      <c r="K102" s="188"/>
      <c r="L102" s="188"/>
      <c r="M102" s="188"/>
      <c r="N102" s="188"/>
      <c r="O102" s="188"/>
      <c r="P102" s="188"/>
      <c r="Q102" s="188"/>
      <c r="R102" s="188"/>
      <c r="S102" s="192"/>
    </row>
    <row r="103" spans="2:28" s="112" customFormat="1" ht="29.95" customHeight="1" x14ac:dyDescent="0.35">
      <c r="B103" s="187"/>
      <c r="C103" s="183" t="s">
        <v>17</v>
      </c>
      <c r="D103" s="188"/>
      <c r="E103" s="188"/>
      <c r="F103" s="184" t="str">
        <f>F6</f>
        <v>Modernizace střediska praktického vyučování v Chlumci nad Cidlinou</v>
      </c>
      <c r="G103" s="185"/>
      <c r="H103" s="185"/>
      <c r="I103" s="185"/>
      <c r="J103" s="185"/>
      <c r="K103" s="185"/>
      <c r="L103" s="185"/>
      <c r="M103" s="185"/>
      <c r="N103" s="185"/>
      <c r="O103" s="185"/>
      <c r="P103" s="185"/>
      <c r="Q103" s="188"/>
      <c r="R103" s="188"/>
      <c r="S103" s="192"/>
    </row>
    <row r="104" spans="2:28" ht="29.95" customHeight="1" x14ac:dyDescent="0.35">
      <c r="B104" s="176"/>
      <c r="C104" s="183" t="s">
        <v>122</v>
      </c>
      <c r="D104" s="182"/>
      <c r="E104" s="182"/>
      <c r="F104" s="184" t="s">
        <v>123</v>
      </c>
      <c r="G104" s="186"/>
      <c r="H104" s="186"/>
      <c r="I104" s="186"/>
      <c r="J104" s="186"/>
      <c r="K104" s="186"/>
      <c r="L104" s="186"/>
      <c r="M104" s="186"/>
      <c r="N104" s="186"/>
      <c r="O104" s="186"/>
      <c r="P104" s="186"/>
      <c r="Q104" s="182"/>
      <c r="R104" s="182"/>
      <c r="S104" s="180"/>
    </row>
    <row r="105" spans="2:28" s="112" customFormat="1" ht="37" customHeight="1" x14ac:dyDescent="0.35">
      <c r="B105" s="187"/>
      <c r="C105" s="228" t="s">
        <v>124</v>
      </c>
      <c r="D105" s="188"/>
      <c r="E105" s="188"/>
      <c r="F105" s="229" t="str">
        <f>F8</f>
        <v>17-SO006-01.5 - D.1.4.4  Vytápění</v>
      </c>
      <c r="G105" s="191"/>
      <c r="H105" s="191"/>
      <c r="I105" s="191"/>
      <c r="J105" s="191"/>
      <c r="K105" s="191"/>
      <c r="L105" s="191"/>
      <c r="M105" s="191"/>
      <c r="N105" s="191"/>
      <c r="O105" s="191"/>
      <c r="P105" s="191"/>
      <c r="Q105" s="188"/>
      <c r="R105" s="188"/>
      <c r="S105" s="192"/>
    </row>
    <row r="106" spans="2:28" s="112" customFormat="1" ht="6.9" customHeight="1" x14ac:dyDescent="0.35">
      <c r="B106" s="187"/>
      <c r="C106" s="188"/>
      <c r="D106" s="188"/>
      <c r="E106" s="188"/>
      <c r="F106" s="188"/>
      <c r="G106" s="188"/>
      <c r="H106" s="188"/>
      <c r="I106" s="188"/>
      <c r="J106" s="188"/>
      <c r="K106" s="188"/>
      <c r="L106" s="188"/>
      <c r="M106" s="188"/>
      <c r="N106" s="188"/>
      <c r="O106" s="188"/>
      <c r="P106" s="188"/>
      <c r="Q106" s="188"/>
      <c r="R106" s="188"/>
      <c r="S106" s="192"/>
    </row>
    <row r="107" spans="2:28" s="112" customFormat="1" ht="18" customHeight="1" x14ac:dyDescent="0.35">
      <c r="B107" s="187"/>
      <c r="C107" s="183" t="s">
        <v>21</v>
      </c>
      <c r="D107" s="188"/>
      <c r="E107" s="188"/>
      <c r="F107" s="193" t="str">
        <f>F10</f>
        <v>Chlumec nad Cidlinou</v>
      </c>
      <c r="G107" s="188"/>
      <c r="H107" s="188"/>
      <c r="I107" s="188"/>
      <c r="J107" s="188"/>
      <c r="K107" s="183" t="s">
        <v>23</v>
      </c>
      <c r="L107" s="188"/>
      <c r="M107" s="194">
        <f>IF(O10="","",O10)</f>
        <v>0</v>
      </c>
      <c r="N107" s="194"/>
      <c r="O107" s="194"/>
      <c r="P107" s="194"/>
      <c r="Q107" s="188"/>
      <c r="R107" s="188"/>
      <c r="S107" s="192"/>
    </row>
    <row r="108" spans="2:28" s="112" customFormat="1" ht="6.9" customHeight="1" x14ac:dyDescent="0.35">
      <c r="B108" s="187"/>
      <c r="C108" s="188"/>
      <c r="D108" s="188"/>
      <c r="E108" s="188"/>
      <c r="F108" s="188"/>
      <c r="G108" s="188"/>
      <c r="H108" s="188"/>
      <c r="I108" s="188"/>
      <c r="J108" s="188"/>
      <c r="K108" s="188"/>
      <c r="L108" s="188"/>
      <c r="M108" s="188"/>
      <c r="N108" s="188"/>
      <c r="O108" s="188"/>
      <c r="P108" s="188"/>
      <c r="Q108" s="188"/>
      <c r="R108" s="188"/>
      <c r="S108" s="192"/>
    </row>
    <row r="109" spans="2:28" s="112" customFormat="1" x14ac:dyDescent="0.35">
      <c r="B109" s="187"/>
      <c r="C109" s="183" t="s">
        <v>24</v>
      </c>
      <c r="D109" s="188"/>
      <c r="E109" s="188"/>
      <c r="F109" s="193" t="str">
        <f>E13</f>
        <v>Královéhradecký kraj</v>
      </c>
      <c r="G109" s="188"/>
      <c r="H109" s="188"/>
      <c r="I109" s="188"/>
      <c r="J109" s="188"/>
      <c r="K109" s="183" t="s">
        <v>29</v>
      </c>
      <c r="L109" s="188"/>
      <c r="M109" s="195" t="str">
        <f>E19</f>
        <v>PROMED Brno spol.s.r.o</v>
      </c>
      <c r="N109" s="195"/>
      <c r="O109" s="195"/>
      <c r="P109" s="195"/>
      <c r="Q109" s="195"/>
      <c r="R109" s="193"/>
      <c r="S109" s="192"/>
    </row>
    <row r="110" spans="2:28" s="112" customFormat="1" ht="14.4" customHeight="1" x14ac:dyDescent="0.35">
      <c r="B110" s="187"/>
      <c r="C110" s="183" t="s">
        <v>28</v>
      </c>
      <c r="D110" s="188"/>
      <c r="E110" s="188"/>
      <c r="F110" s="193">
        <f>IF(E16="","",E16)</f>
        <v>0</v>
      </c>
      <c r="G110" s="188"/>
      <c r="H110" s="188"/>
      <c r="I110" s="188"/>
      <c r="J110" s="188"/>
      <c r="K110" s="183" t="s">
        <v>32</v>
      </c>
      <c r="L110" s="188"/>
      <c r="M110" s="195" t="str">
        <f>E22</f>
        <v xml:space="preserve"> </v>
      </c>
      <c r="N110" s="195"/>
      <c r="O110" s="195"/>
      <c r="P110" s="195"/>
      <c r="Q110" s="195"/>
      <c r="R110" s="193"/>
      <c r="S110" s="192"/>
    </row>
    <row r="111" spans="2:28" s="112" customFormat="1" ht="10.35" customHeight="1" x14ac:dyDescent="0.35">
      <c r="B111" s="187"/>
      <c r="C111" s="188"/>
      <c r="D111" s="188"/>
      <c r="E111" s="188"/>
      <c r="F111" s="188"/>
      <c r="G111" s="188"/>
      <c r="H111" s="188"/>
      <c r="I111" s="188"/>
      <c r="J111" s="188"/>
      <c r="K111" s="188"/>
      <c r="L111" s="188"/>
      <c r="M111" s="188"/>
      <c r="N111" s="188"/>
      <c r="O111" s="188"/>
      <c r="P111" s="188"/>
      <c r="Q111" s="188"/>
      <c r="R111" s="188"/>
      <c r="S111" s="192"/>
    </row>
    <row r="112" spans="2:28" s="263" customFormat="1" ht="29.3" customHeight="1" x14ac:dyDescent="0.35">
      <c r="B112" s="257"/>
      <c r="C112" s="258" t="s">
        <v>159</v>
      </c>
      <c r="D112" s="259" t="s">
        <v>160</v>
      </c>
      <c r="E112" s="259" t="s">
        <v>56</v>
      </c>
      <c r="F112" s="260" t="s">
        <v>161</v>
      </c>
      <c r="G112" s="260"/>
      <c r="H112" s="260"/>
      <c r="I112" s="260"/>
      <c r="J112" s="259" t="s">
        <v>162</v>
      </c>
      <c r="K112" s="259" t="s">
        <v>163</v>
      </c>
      <c r="L112" s="261" t="s">
        <v>164</v>
      </c>
      <c r="M112" s="261"/>
      <c r="N112" s="260" t="s">
        <v>131</v>
      </c>
      <c r="O112" s="260"/>
      <c r="P112" s="260"/>
      <c r="Q112" s="260"/>
      <c r="R112" s="111" t="s">
        <v>2285</v>
      </c>
      <c r="S112" s="262"/>
      <c r="U112" s="264" t="s">
        <v>165</v>
      </c>
      <c r="V112" s="265" t="s">
        <v>38</v>
      </c>
      <c r="W112" s="265" t="s">
        <v>166</v>
      </c>
      <c r="X112" s="265" t="s">
        <v>167</v>
      </c>
      <c r="Y112" s="265" t="s">
        <v>168</v>
      </c>
      <c r="Z112" s="265" t="s">
        <v>169</v>
      </c>
      <c r="AA112" s="265" t="s">
        <v>170</v>
      </c>
      <c r="AB112" s="266" t="s">
        <v>171</v>
      </c>
    </row>
    <row r="113" spans="2:66" s="112" customFormat="1" ht="29.3" customHeight="1" x14ac:dyDescent="0.35">
      <c r="B113" s="187"/>
      <c r="C113" s="267" t="s">
        <v>127</v>
      </c>
      <c r="D113" s="188"/>
      <c r="E113" s="188"/>
      <c r="F113" s="188"/>
      <c r="G113" s="188"/>
      <c r="H113" s="188"/>
      <c r="I113" s="188"/>
      <c r="J113" s="188"/>
      <c r="K113" s="188"/>
      <c r="L113" s="188"/>
      <c r="M113" s="188"/>
      <c r="N113" s="268">
        <f>BL113</f>
        <v>0</v>
      </c>
      <c r="O113" s="269"/>
      <c r="P113" s="269"/>
      <c r="Q113" s="269"/>
      <c r="S113" s="192"/>
      <c r="U113" s="270"/>
      <c r="V113" s="197"/>
      <c r="W113" s="197"/>
      <c r="X113" s="271">
        <f>X114</f>
        <v>0</v>
      </c>
      <c r="Y113" s="197"/>
      <c r="Z113" s="271">
        <f>Z114</f>
        <v>0</v>
      </c>
      <c r="AA113" s="197"/>
      <c r="AB113" s="272">
        <f>AB114</f>
        <v>0</v>
      </c>
      <c r="AU113" s="172" t="s">
        <v>73</v>
      </c>
      <c r="AV113" s="172" t="s">
        <v>133</v>
      </c>
      <c r="BL113" s="273">
        <f>BL114</f>
        <v>0</v>
      </c>
    </row>
    <row r="114" spans="2:66" s="113" customFormat="1" ht="37.35" customHeight="1" x14ac:dyDescent="0.35">
      <c r="B114" s="274"/>
      <c r="C114" s="275"/>
      <c r="D114" s="276" t="s">
        <v>143</v>
      </c>
      <c r="E114" s="276"/>
      <c r="F114" s="276"/>
      <c r="G114" s="276"/>
      <c r="H114" s="276"/>
      <c r="I114" s="276"/>
      <c r="J114" s="276"/>
      <c r="K114" s="276"/>
      <c r="L114" s="276"/>
      <c r="M114" s="276"/>
      <c r="N114" s="277">
        <f>BL114</f>
        <v>0</v>
      </c>
      <c r="O114" s="239"/>
      <c r="P114" s="239"/>
      <c r="Q114" s="239"/>
      <c r="S114" s="278"/>
      <c r="U114" s="279"/>
      <c r="V114" s="275"/>
      <c r="W114" s="275"/>
      <c r="X114" s="280">
        <f>X115</f>
        <v>0</v>
      </c>
      <c r="Y114" s="275"/>
      <c r="Z114" s="280">
        <f>Z115</f>
        <v>0</v>
      </c>
      <c r="AA114" s="275"/>
      <c r="AB114" s="281">
        <f>AB115</f>
        <v>0</v>
      </c>
      <c r="AS114" s="282" t="s">
        <v>86</v>
      </c>
      <c r="AU114" s="283" t="s">
        <v>73</v>
      </c>
      <c r="AV114" s="283" t="s">
        <v>74</v>
      </c>
      <c r="AZ114" s="282" t="s">
        <v>172</v>
      </c>
      <c r="BL114" s="284">
        <f>BL115</f>
        <v>0</v>
      </c>
    </row>
    <row r="115" spans="2:66" s="113" customFormat="1" ht="20" customHeight="1" x14ac:dyDescent="0.35">
      <c r="B115" s="274"/>
      <c r="C115" s="275"/>
      <c r="D115" s="285" t="s">
        <v>2236</v>
      </c>
      <c r="E115" s="285"/>
      <c r="F115" s="285"/>
      <c r="G115" s="285"/>
      <c r="H115" s="285"/>
      <c r="I115" s="285"/>
      <c r="J115" s="285"/>
      <c r="K115" s="285"/>
      <c r="L115" s="285"/>
      <c r="M115" s="285"/>
      <c r="N115" s="286">
        <f>BL115</f>
        <v>0</v>
      </c>
      <c r="O115" s="287"/>
      <c r="P115" s="287"/>
      <c r="Q115" s="287"/>
      <c r="S115" s="278"/>
      <c r="U115" s="279"/>
      <c r="V115" s="275"/>
      <c r="W115" s="275"/>
      <c r="X115" s="280">
        <f>X116</f>
        <v>0</v>
      </c>
      <c r="Y115" s="275"/>
      <c r="Z115" s="280">
        <f>Z116</f>
        <v>0</v>
      </c>
      <c r="AA115" s="275"/>
      <c r="AB115" s="281">
        <f>AB116</f>
        <v>0</v>
      </c>
      <c r="AS115" s="282" t="s">
        <v>86</v>
      </c>
      <c r="AU115" s="283" t="s">
        <v>73</v>
      </c>
      <c r="AV115" s="283" t="s">
        <v>81</v>
      </c>
      <c r="AZ115" s="282" t="s">
        <v>172</v>
      </c>
      <c r="BL115" s="284">
        <f>BL116</f>
        <v>0</v>
      </c>
    </row>
    <row r="116" spans="2:66" s="112" customFormat="1" ht="22.6" customHeight="1" x14ac:dyDescent="0.35">
      <c r="B116" s="187"/>
      <c r="C116" s="288" t="s">
        <v>190</v>
      </c>
      <c r="D116" s="288" t="s">
        <v>173</v>
      </c>
      <c r="E116" s="289" t="s">
        <v>2237</v>
      </c>
      <c r="F116" s="290" t="s">
        <v>2238</v>
      </c>
      <c r="G116" s="290"/>
      <c r="H116" s="290"/>
      <c r="I116" s="290"/>
      <c r="J116" s="291" t="s">
        <v>1790</v>
      </c>
      <c r="K116" s="292">
        <v>1</v>
      </c>
      <c r="L116" s="293"/>
      <c r="M116" s="293"/>
      <c r="N116" s="294">
        <f>ROUND(L116*K116,2)</f>
        <v>0</v>
      </c>
      <c r="O116" s="294"/>
      <c r="P116" s="294"/>
      <c r="Q116" s="294"/>
      <c r="R116" s="114" t="s">
        <v>5</v>
      </c>
      <c r="S116" s="192"/>
      <c r="U116" s="295" t="s">
        <v>5</v>
      </c>
      <c r="V116" s="296" t="s">
        <v>39</v>
      </c>
      <c r="W116" s="297">
        <v>0</v>
      </c>
      <c r="X116" s="297">
        <f>W116*K116</f>
        <v>0</v>
      </c>
      <c r="Y116" s="297">
        <v>0</v>
      </c>
      <c r="Z116" s="297">
        <f>Y116*K116</f>
        <v>0</v>
      </c>
      <c r="AA116" s="297">
        <v>0</v>
      </c>
      <c r="AB116" s="298">
        <f>AA116*K116</f>
        <v>0</v>
      </c>
      <c r="AS116" s="172" t="s">
        <v>273</v>
      </c>
      <c r="AU116" s="172" t="s">
        <v>173</v>
      </c>
      <c r="AV116" s="172" t="s">
        <v>86</v>
      </c>
      <c r="AZ116" s="172" t="s">
        <v>172</v>
      </c>
      <c r="BF116" s="299">
        <f>IF(V116="základní",N116,0)</f>
        <v>0</v>
      </c>
      <c r="BG116" s="299">
        <f>IF(V116="snížená",N116,0)</f>
        <v>0</v>
      </c>
      <c r="BH116" s="299">
        <f>IF(V116="zákl. přenesená",N116,0)</f>
        <v>0</v>
      </c>
      <c r="BI116" s="299">
        <f>IF(V116="sníž. přenesená",N116,0)</f>
        <v>0</v>
      </c>
      <c r="BJ116" s="299">
        <f>IF(V116="nulová",N116,0)</f>
        <v>0</v>
      </c>
      <c r="BK116" s="172" t="s">
        <v>81</v>
      </c>
      <c r="BL116" s="299">
        <f>ROUND(L116*K116,2)</f>
        <v>0</v>
      </c>
      <c r="BM116" s="172" t="s">
        <v>273</v>
      </c>
      <c r="BN116" s="172" t="s">
        <v>2239</v>
      </c>
    </row>
    <row r="117" spans="2:66" s="112" customFormat="1" ht="6.9" customHeight="1" x14ac:dyDescent="0.35">
      <c r="B117" s="222"/>
      <c r="C117" s="223"/>
      <c r="D117" s="223"/>
      <c r="E117" s="223"/>
      <c r="F117" s="223"/>
      <c r="G117" s="223"/>
      <c r="H117" s="223"/>
      <c r="I117" s="223"/>
      <c r="J117" s="223"/>
      <c r="K117" s="223"/>
      <c r="L117" s="223"/>
      <c r="M117" s="223"/>
      <c r="N117" s="223"/>
      <c r="O117" s="223"/>
      <c r="P117" s="223"/>
      <c r="Q117" s="223"/>
      <c r="R117" s="223"/>
      <c r="S117" s="224"/>
    </row>
  </sheetData>
  <sheetProtection algorithmName="SHA-512" hashValue="y245k6M70oMASTOk6fnC7WFHtmRW5xOottHPYwAZbE974Qi7D/2CUDG5tfyHL+XMCtM22f/iQGQTGG2fblNGsQ==" saltValue="qOMt+1EzRNRjgho5pEqRHQ==" spinCount="100000" sheet="1" objects="1" scenarios="1"/>
  <protectedRanges>
    <protectedRange sqref="L116:M116" name="Oblast1"/>
  </protectedRanges>
  <mergeCells count="61">
    <mergeCell ref="C2:Q2"/>
    <mergeCell ref="C4:Q4"/>
    <mergeCell ref="F6:P6"/>
    <mergeCell ref="F7:P7"/>
    <mergeCell ref="F8:P8"/>
    <mergeCell ref="O10:P10"/>
    <mergeCell ref="O12:P12"/>
    <mergeCell ref="O13:P13"/>
    <mergeCell ref="O15:P15"/>
    <mergeCell ref="O16:P16"/>
    <mergeCell ref="O18:P18"/>
    <mergeCell ref="O19:P19"/>
    <mergeCell ref="O21:P21"/>
    <mergeCell ref="O22:P22"/>
    <mergeCell ref="E25:L25"/>
    <mergeCell ref="M28:P28"/>
    <mergeCell ref="M29:P29"/>
    <mergeCell ref="M31:P31"/>
    <mergeCell ref="H33:J33"/>
    <mergeCell ref="M33:P33"/>
    <mergeCell ref="H34:J34"/>
    <mergeCell ref="M34:P34"/>
    <mergeCell ref="H35:J35"/>
    <mergeCell ref="M35:P35"/>
    <mergeCell ref="H36:J36"/>
    <mergeCell ref="M36:P36"/>
    <mergeCell ref="H37:J37"/>
    <mergeCell ref="M37:P37"/>
    <mergeCell ref="L39:P39"/>
    <mergeCell ref="C76:Q76"/>
    <mergeCell ref="F78:P78"/>
    <mergeCell ref="F79:P79"/>
    <mergeCell ref="F80:P80"/>
    <mergeCell ref="M82:P82"/>
    <mergeCell ref="M84:Q84"/>
    <mergeCell ref="M85:Q85"/>
    <mergeCell ref="L95:Q95"/>
    <mergeCell ref="C101:Q101"/>
    <mergeCell ref="F103:P103"/>
    <mergeCell ref="F104:P104"/>
    <mergeCell ref="C87:G87"/>
    <mergeCell ref="N87:Q87"/>
    <mergeCell ref="N89:Q89"/>
    <mergeCell ref="N90:Q90"/>
    <mergeCell ref="N91:Q91"/>
    <mergeCell ref="H1:K1"/>
    <mergeCell ref="T2:AD2"/>
    <mergeCell ref="F116:I116"/>
    <mergeCell ref="L116:M116"/>
    <mergeCell ref="N116:Q116"/>
    <mergeCell ref="N113:Q113"/>
    <mergeCell ref="N114:Q114"/>
    <mergeCell ref="N115:Q115"/>
    <mergeCell ref="F105:P105"/>
    <mergeCell ref="M107:P107"/>
    <mergeCell ref="M109:Q109"/>
    <mergeCell ref="M110:Q110"/>
    <mergeCell ref="F112:I112"/>
    <mergeCell ref="L112:M112"/>
    <mergeCell ref="N112:Q112"/>
    <mergeCell ref="N93:Q93"/>
  </mergeCells>
  <hyperlinks>
    <hyperlink ref="F1:G1" location="C2" display="1) Krycí list rozpočtu"/>
    <hyperlink ref="H1:K1" location="C87" display="2) Rekapitulace rozpočtu"/>
    <hyperlink ref="L1" location="C112" display="3) Rozpočet"/>
    <hyperlink ref="T1:U1" location="'Rekapitulace stavby'!C2" display="Rekapitulace stavby"/>
  </hyperlinks>
  <pageMargins left="0.58333330000000005" right="0.58333330000000005" top="0.5" bottom="0.46666669999999999" header="0" footer="0"/>
  <pageSetup paperSize="9" scale="96" fitToHeight="100" orientation="portrait" blackAndWhite="1" r:id="rId1"/>
  <headerFooter>
    <oddFooter>&amp;CStrana &amp;P z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O117"/>
  <sheetViews>
    <sheetView showGridLines="0" workbookViewId="0">
      <pane ySplit="1" topLeftCell="A101" activePane="bottomLeft" state="frozen"/>
      <selection pane="bottomLeft" activeCell="L116" sqref="L116:M116"/>
    </sheetView>
  </sheetViews>
  <sheetFormatPr defaultRowHeight="13.1" x14ac:dyDescent="0.35"/>
  <cols>
    <col min="1" max="1" width="8.33203125" style="166" customWidth="1"/>
    <col min="2" max="2" width="1.6640625" style="166" customWidth="1"/>
    <col min="3" max="3" width="4.1640625" style="166" customWidth="1"/>
    <col min="4" max="4" width="4.33203125" style="166" customWidth="1"/>
    <col min="5" max="5" width="17.1640625" style="166" customWidth="1"/>
    <col min="6" max="7" width="11.1640625" style="166" customWidth="1"/>
    <col min="8" max="8" width="12.5" style="166" customWidth="1"/>
    <col min="9" max="9" width="7" style="166" customWidth="1"/>
    <col min="10" max="10" width="5.1640625" style="166" customWidth="1"/>
    <col min="11" max="11" width="11.5" style="166" customWidth="1"/>
    <col min="12" max="12" width="12" style="166" customWidth="1"/>
    <col min="13" max="14" width="6" style="166" customWidth="1"/>
    <col min="15" max="15" width="2" style="166" customWidth="1"/>
    <col min="16" max="16" width="12.5" style="166" customWidth="1"/>
    <col min="17" max="17" width="4.1640625" style="166" customWidth="1"/>
    <col min="18" max="18" width="15" style="166" customWidth="1"/>
    <col min="19" max="19" width="1.6640625" style="166" customWidth="1"/>
    <col min="20" max="20" width="8.1640625" style="166" customWidth="1"/>
    <col min="21" max="21" width="29.6640625" style="166" hidden="1" customWidth="1"/>
    <col min="22" max="22" width="16.33203125" style="166" hidden="1" customWidth="1"/>
    <col min="23" max="23" width="12.33203125" style="166" hidden="1" customWidth="1"/>
    <col min="24" max="24" width="16.33203125" style="166" hidden="1" customWidth="1"/>
    <col min="25" max="25" width="12.1640625" style="166" hidden="1" customWidth="1"/>
    <col min="26" max="26" width="15" style="166" hidden="1" customWidth="1"/>
    <col min="27" max="27" width="11" style="166" hidden="1" customWidth="1"/>
    <col min="28" max="28" width="15" style="166" hidden="1" customWidth="1"/>
    <col min="29" max="29" width="16.33203125" style="166" hidden="1" customWidth="1"/>
    <col min="30" max="30" width="11" style="166" customWidth="1"/>
    <col min="31" max="31" width="15" style="166" customWidth="1"/>
    <col min="32" max="32" width="16.33203125" style="166" customWidth="1"/>
    <col min="33" max="44" width="9.33203125" style="166"/>
    <col min="45" max="66" width="9.33203125" style="166" hidden="1"/>
    <col min="67" max="16384" width="9.33203125" style="166"/>
  </cols>
  <sheetData>
    <row r="1" spans="1:67" ht="21.8" customHeight="1" x14ac:dyDescent="0.35">
      <c r="A1" s="105"/>
      <c r="B1" s="8"/>
      <c r="C1" s="8"/>
      <c r="D1" s="9" t="s">
        <v>1</v>
      </c>
      <c r="E1" s="8"/>
      <c r="F1" s="10" t="s">
        <v>116</v>
      </c>
      <c r="G1" s="10"/>
      <c r="H1" s="161" t="s">
        <v>117</v>
      </c>
      <c r="I1" s="161"/>
      <c r="J1" s="161"/>
      <c r="K1" s="161"/>
      <c r="L1" s="10" t="s">
        <v>118</v>
      </c>
      <c r="M1" s="8"/>
      <c r="N1" s="8"/>
      <c r="O1" s="9" t="s">
        <v>119</v>
      </c>
      <c r="P1" s="8"/>
      <c r="Q1" s="8"/>
      <c r="R1" s="8"/>
      <c r="S1" s="8"/>
      <c r="T1" s="10" t="s">
        <v>120</v>
      </c>
      <c r="U1" s="10"/>
      <c r="V1" s="105"/>
      <c r="W1" s="105"/>
      <c r="X1" s="105"/>
      <c r="Y1" s="105"/>
      <c r="Z1" s="105"/>
      <c r="AA1" s="105"/>
      <c r="AB1" s="105"/>
      <c r="AC1" s="105"/>
      <c r="AD1" s="105"/>
      <c r="AE1" s="105"/>
      <c r="AF1" s="105"/>
      <c r="AG1" s="105"/>
      <c r="AH1" s="105"/>
      <c r="AI1" s="105"/>
      <c r="AJ1" s="105"/>
      <c r="AK1" s="105"/>
      <c r="AL1" s="105"/>
      <c r="AM1" s="105"/>
      <c r="AN1" s="105"/>
      <c r="AO1" s="105"/>
      <c r="AP1" s="105"/>
      <c r="AQ1" s="105"/>
      <c r="AR1" s="105"/>
      <c r="AS1" s="105"/>
      <c r="AT1" s="105"/>
      <c r="AU1" s="105"/>
      <c r="AV1" s="105"/>
      <c r="AW1" s="105"/>
      <c r="AX1" s="105"/>
      <c r="AY1" s="105"/>
      <c r="AZ1" s="105"/>
      <c r="BA1" s="105"/>
      <c r="BB1" s="105"/>
      <c r="BC1" s="105"/>
      <c r="BD1" s="105"/>
      <c r="BE1" s="105"/>
      <c r="BF1" s="105"/>
      <c r="BG1" s="105"/>
      <c r="BH1" s="105"/>
      <c r="BI1" s="105"/>
      <c r="BJ1" s="105"/>
      <c r="BK1" s="105"/>
      <c r="BL1" s="105"/>
      <c r="BM1" s="105"/>
      <c r="BN1" s="105"/>
      <c r="BO1" s="105"/>
    </row>
    <row r="2" spans="1:67" ht="37" customHeight="1" x14ac:dyDescent="0.35">
      <c r="C2" s="167" t="s">
        <v>7</v>
      </c>
      <c r="D2" s="168"/>
      <c r="E2" s="168"/>
      <c r="F2" s="168"/>
      <c r="G2" s="168"/>
      <c r="H2" s="168"/>
      <c r="I2" s="168"/>
      <c r="J2" s="168"/>
      <c r="K2" s="168"/>
      <c r="L2" s="168"/>
      <c r="M2" s="168"/>
      <c r="N2" s="168"/>
      <c r="O2" s="168"/>
      <c r="P2" s="168"/>
      <c r="Q2" s="168"/>
      <c r="R2" s="169"/>
      <c r="T2" s="170" t="s">
        <v>8</v>
      </c>
      <c r="U2" s="171"/>
      <c r="V2" s="171"/>
      <c r="W2" s="171"/>
      <c r="X2" s="171"/>
      <c r="Y2" s="171"/>
      <c r="Z2" s="171"/>
      <c r="AA2" s="171"/>
      <c r="AB2" s="171"/>
      <c r="AC2" s="171"/>
      <c r="AD2" s="171"/>
      <c r="AU2" s="172" t="s">
        <v>102</v>
      </c>
    </row>
    <row r="3" spans="1:67" ht="6.9" customHeight="1" x14ac:dyDescent="0.35">
      <c r="B3" s="173"/>
      <c r="C3" s="174"/>
      <c r="D3" s="174"/>
      <c r="E3" s="174"/>
      <c r="F3" s="174"/>
      <c r="G3" s="174"/>
      <c r="H3" s="174"/>
      <c r="I3" s="174"/>
      <c r="J3" s="174"/>
      <c r="K3" s="174"/>
      <c r="L3" s="174"/>
      <c r="M3" s="174"/>
      <c r="N3" s="174"/>
      <c r="O3" s="174"/>
      <c r="P3" s="174"/>
      <c r="Q3" s="174"/>
      <c r="R3" s="174"/>
      <c r="S3" s="175"/>
      <c r="AU3" s="172" t="s">
        <v>86</v>
      </c>
    </row>
    <row r="4" spans="1:67" ht="37" customHeight="1" x14ac:dyDescent="0.35">
      <c r="B4" s="176"/>
      <c r="C4" s="177" t="s">
        <v>121</v>
      </c>
      <c r="D4" s="178"/>
      <c r="E4" s="178"/>
      <c r="F4" s="178"/>
      <c r="G4" s="178"/>
      <c r="H4" s="178"/>
      <c r="I4" s="178"/>
      <c r="J4" s="178"/>
      <c r="K4" s="178"/>
      <c r="L4" s="178"/>
      <c r="M4" s="178"/>
      <c r="N4" s="178"/>
      <c r="O4" s="178"/>
      <c r="P4" s="178"/>
      <c r="Q4" s="178"/>
      <c r="R4" s="179"/>
      <c r="S4" s="180"/>
      <c r="U4" s="181" t="s">
        <v>13</v>
      </c>
      <c r="AU4" s="172" t="s">
        <v>6</v>
      </c>
    </row>
    <row r="5" spans="1:67" ht="6.9" customHeight="1" x14ac:dyDescent="0.35">
      <c r="B5" s="176"/>
      <c r="C5" s="182"/>
      <c r="D5" s="182"/>
      <c r="E5" s="182"/>
      <c r="F5" s="182"/>
      <c r="G5" s="182"/>
      <c r="H5" s="182"/>
      <c r="I5" s="182"/>
      <c r="J5" s="182"/>
      <c r="K5" s="182"/>
      <c r="L5" s="182"/>
      <c r="M5" s="182"/>
      <c r="N5" s="182"/>
      <c r="O5" s="182"/>
      <c r="P5" s="182"/>
      <c r="Q5" s="182"/>
      <c r="R5" s="182"/>
      <c r="S5" s="180"/>
    </row>
    <row r="6" spans="1:67" ht="25.4" customHeight="1" x14ac:dyDescent="0.35">
      <c r="B6" s="176"/>
      <c r="C6" s="182"/>
      <c r="D6" s="183" t="s">
        <v>17</v>
      </c>
      <c r="E6" s="182"/>
      <c r="F6" s="184" t="str">
        <f>'Rekapitulace stavby'!K6</f>
        <v>Modernizace střediska praktického vyučování v Chlumci nad Cidlinou</v>
      </c>
      <c r="G6" s="185"/>
      <c r="H6" s="185"/>
      <c r="I6" s="185"/>
      <c r="J6" s="185"/>
      <c r="K6" s="185"/>
      <c r="L6" s="185"/>
      <c r="M6" s="185"/>
      <c r="N6" s="185"/>
      <c r="O6" s="185"/>
      <c r="P6" s="185"/>
      <c r="Q6" s="182"/>
      <c r="R6" s="182"/>
      <c r="S6" s="180"/>
    </row>
    <row r="7" spans="1:67" ht="25.4" customHeight="1" x14ac:dyDescent="0.35">
      <c r="B7" s="176"/>
      <c r="C7" s="182"/>
      <c r="D7" s="183" t="s">
        <v>122</v>
      </c>
      <c r="E7" s="182"/>
      <c r="F7" s="184" t="s">
        <v>123</v>
      </c>
      <c r="G7" s="186"/>
      <c r="H7" s="186"/>
      <c r="I7" s="186"/>
      <c r="J7" s="186"/>
      <c r="K7" s="186"/>
      <c r="L7" s="186"/>
      <c r="M7" s="186"/>
      <c r="N7" s="186"/>
      <c r="O7" s="186"/>
      <c r="P7" s="186"/>
      <c r="Q7" s="182"/>
      <c r="R7" s="182"/>
      <c r="S7" s="180"/>
    </row>
    <row r="8" spans="1:67" s="112" customFormat="1" ht="32.9" customHeight="1" x14ac:dyDescent="0.35">
      <c r="B8" s="187"/>
      <c r="C8" s="188"/>
      <c r="D8" s="189" t="s">
        <v>124</v>
      </c>
      <c r="E8" s="188"/>
      <c r="F8" s="190" t="s">
        <v>2240</v>
      </c>
      <c r="G8" s="191"/>
      <c r="H8" s="191"/>
      <c r="I8" s="191"/>
      <c r="J8" s="191"/>
      <c r="K8" s="191"/>
      <c r="L8" s="191"/>
      <c r="M8" s="191"/>
      <c r="N8" s="191"/>
      <c r="O8" s="191"/>
      <c r="P8" s="191"/>
      <c r="Q8" s="188"/>
      <c r="R8" s="188"/>
      <c r="S8" s="192"/>
    </row>
    <row r="9" spans="1:67" s="112" customFormat="1" ht="14.4" customHeight="1" x14ac:dyDescent="0.35">
      <c r="B9" s="187"/>
      <c r="C9" s="188"/>
      <c r="D9" s="183" t="s">
        <v>19</v>
      </c>
      <c r="E9" s="188"/>
      <c r="F9" s="193" t="s">
        <v>2220</v>
      </c>
      <c r="G9" s="188"/>
      <c r="H9" s="188"/>
      <c r="I9" s="188"/>
      <c r="J9" s="188"/>
      <c r="K9" s="188"/>
      <c r="L9" s="188"/>
      <c r="M9" s="183" t="s">
        <v>20</v>
      </c>
      <c r="N9" s="188"/>
      <c r="O9" s="193" t="s">
        <v>5</v>
      </c>
      <c r="P9" s="188"/>
      <c r="Q9" s="188"/>
      <c r="R9" s="188"/>
      <c r="S9" s="192"/>
    </row>
    <row r="10" spans="1:67" s="112" customFormat="1" ht="14.4" customHeight="1" x14ac:dyDescent="0.35">
      <c r="B10" s="187"/>
      <c r="C10" s="188"/>
      <c r="D10" s="183" t="s">
        <v>21</v>
      </c>
      <c r="E10" s="188"/>
      <c r="F10" s="193" t="s">
        <v>22</v>
      </c>
      <c r="G10" s="188"/>
      <c r="H10" s="188"/>
      <c r="I10" s="188"/>
      <c r="J10" s="188"/>
      <c r="K10" s="188"/>
      <c r="L10" s="188"/>
      <c r="M10" s="183" t="s">
        <v>23</v>
      </c>
      <c r="N10" s="188"/>
      <c r="O10" s="194">
        <f>'Rekapitulace stavby'!AN8</f>
        <v>0</v>
      </c>
      <c r="P10" s="194"/>
      <c r="Q10" s="188"/>
      <c r="R10" s="188"/>
      <c r="S10" s="192"/>
    </row>
    <row r="11" spans="1:67" s="112" customFormat="1" ht="10.8" customHeight="1" x14ac:dyDescent="0.35">
      <c r="B11" s="187"/>
      <c r="C11" s="188"/>
      <c r="D11" s="188"/>
      <c r="E11" s="188"/>
      <c r="F11" s="188"/>
      <c r="G11" s="188"/>
      <c r="H11" s="188"/>
      <c r="I11" s="188"/>
      <c r="J11" s="188"/>
      <c r="K11" s="188"/>
      <c r="L11" s="188"/>
      <c r="M11" s="188"/>
      <c r="N11" s="188"/>
      <c r="O11" s="188"/>
      <c r="P11" s="188"/>
      <c r="Q11" s="188"/>
      <c r="R11" s="188"/>
      <c r="S11" s="192"/>
    </row>
    <row r="12" spans="1:67" s="112" customFormat="1" ht="14.4" customHeight="1" x14ac:dyDescent="0.35">
      <c r="B12" s="187"/>
      <c r="C12" s="188"/>
      <c r="D12" s="183" t="s">
        <v>24</v>
      </c>
      <c r="E12" s="188"/>
      <c r="F12" s="188"/>
      <c r="G12" s="188"/>
      <c r="H12" s="188"/>
      <c r="I12" s="188"/>
      <c r="J12" s="188"/>
      <c r="K12" s="188"/>
      <c r="L12" s="188"/>
      <c r="M12" s="183" t="s">
        <v>25</v>
      </c>
      <c r="N12" s="188"/>
      <c r="O12" s="195" t="s">
        <v>5</v>
      </c>
      <c r="P12" s="195"/>
      <c r="Q12" s="188"/>
      <c r="R12" s="188"/>
      <c r="S12" s="192"/>
    </row>
    <row r="13" spans="1:67" s="112" customFormat="1" ht="18" customHeight="1" x14ac:dyDescent="0.35">
      <c r="B13" s="187"/>
      <c r="C13" s="188"/>
      <c r="D13" s="188"/>
      <c r="E13" s="193" t="s">
        <v>26</v>
      </c>
      <c r="F13" s="188"/>
      <c r="G13" s="188"/>
      <c r="H13" s="188"/>
      <c r="I13" s="188"/>
      <c r="J13" s="188"/>
      <c r="K13" s="188"/>
      <c r="L13" s="188"/>
      <c r="M13" s="183" t="s">
        <v>27</v>
      </c>
      <c r="N13" s="188"/>
      <c r="O13" s="195" t="s">
        <v>5</v>
      </c>
      <c r="P13" s="195"/>
      <c r="Q13" s="188"/>
      <c r="R13" s="188"/>
      <c r="S13" s="192"/>
    </row>
    <row r="14" spans="1:67" s="112" customFormat="1" ht="6.9" customHeight="1" x14ac:dyDescent="0.35">
      <c r="B14" s="187"/>
      <c r="C14" s="188"/>
      <c r="D14" s="188"/>
      <c r="E14" s="188"/>
      <c r="F14" s="188"/>
      <c r="G14" s="188"/>
      <c r="H14" s="188"/>
      <c r="I14" s="188"/>
      <c r="J14" s="188"/>
      <c r="K14" s="188"/>
      <c r="L14" s="188"/>
      <c r="M14" s="188"/>
      <c r="N14" s="188"/>
      <c r="O14" s="188"/>
      <c r="P14" s="188"/>
      <c r="Q14" s="188"/>
      <c r="R14" s="188"/>
      <c r="S14" s="192"/>
    </row>
    <row r="15" spans="1:67" s="112" customFormat="1" ht="14.4" customHeight="1" x14ac:dyDescent="0.35">
      <c r="B15" s="187"/>
      <c r="C15" s="188"/>
      <c r="D15" s="183" t="s">
        <v>28</v>
      </c>
      <c r="E15" s="188"/>
      <c r="F15" s="188"/>
      <c r="G15" s="188"/>
      <c r="H15" s="188"/>
      <c r="I15" s="188"/>
      <c r="J15" s="188"/>
      <c r="K15" s="188"/>
      <c r="L15" s="188"/>
      <c r="M15" s="183" t="s">
        <v>25</v>
      </c>
      <c r="N15" s="188"/>
      <c r="O15" s="195">
        <f>+'Rekapitulace stavby'!$AN$13</f>
        <v>0</v>
      </c>
      <c r="P15" s="195"/>
      <c r="Q15" s="188"/>
      <c r="R15" s="188"/>
      <c r="S15" s="192"/>
    </row>
    <row r="16" spans="1:67" s="112" customFormat="1" ht="18" customHeight="1" x14ac:dyDescent="0.35">
      <c r="B16" s="187"/>
      <c r="C16" s="188"/>
      <c r="D16" s="188"/>
      <c r="E16" s="193">
        <f>+'Rekapitulace stavby'!$E$14</f>
        <v>0</v>
      </c>
      <c r="F16" s="188"/>
      <c r="G16" s="188"/>
      <c r="H16" s="188"/>
      <c r="I16" s="188"/>
      <c r="J16" s="188"/>
      <c r="K16" s="188"/>
      <c r="L16" s="188"/>
      <c r="M16" s="183" t="s">
        <v>27</v>
      </c>
      <c r="N16" s="188"/>
      <c r="O16" s="195">
        <f>+'Rekapitulace stavby'!$AN$14</f>
        <v>0</v>
      </c>
      <c r="P16" s="195"/>
      <c r="Q16" s="188"/>
      <c r="R16" s="188"/>
      <c r="S16" s="192"/>
    </row>
    <row r="17" spans="2:19" s="112" customFormat="1" ht="6.9" customHeight="1" x14ac:dyDescent="0.35">
      <c r="B17" s="187"/>
      <c r="C17" s="188"/>
      <c r="D17" s="188"/>
      <c r="E17" s="188"/>
      <c r="F17" s="188"/>
      <c r="G17" s="188"/>
      <c r="H17" s="188"/>
      <c r="I17" s="188"/>
      <c r="J17" s="188"/>
      <c r="K17" s="188"/>
      <c r="L17" s="188"/>
      <c r="M17" s="188"/>
      <c r="N17" s="188"/>
      <c r="O17" s="188"/>
      <c r="P17" s="188"/>
      <c r="Q17" s="188"/>
      <c r="R17" s="188"/>
      <c r="S17" s="192"/>
    </row>
    <row r="18" spans="2:19" s="112" customFormat="1" ht="14.4" customHeight="1" x14ac:dyDescent="0.35">
      <c r="B18" s="187"/>
      <c r="C18" s="188"/>
      <c r="D18" s="183" t="s">
        <v>29</v>
      </c>
      <c r="E18" s="188"/>
      <c r="F18" s="188"/>
      <c r="G18" s="188"/>
      <c r="H18" s="188"/>
      <c r="I18" s="188"/>
      <c r="J18" s="188"/>
      <c r="K18" s="188"/>
      <c r="L18" s="188"/>
      <c r="M18" s="183" t="s">
        <v>25</v>
      </c>
      <c r="N18" s="188"/>
      <c r="O18" s="195" t="s">
        <v>5</v>
      </c>
      <c r="P18" s="195"/>
      <c r="Q18" s="188"/>
      <c r="R18" s="188"/>
      <c r="S18" s="192"/>
    </row>
    <row r="19" spans="2:19" s="112" customFormat="1" ht="18" customHeight="1" x14ac:dyDescent="0.35">
      <c r="B19" s="187"/>
      <c r="C19" s="188"/>
      <c r="D19" s="188"/>
      <c r="E19" s="193" t="s">
        <v>30</v>
      </c>
      <c r="F19" s="188"/>
      <c r="G19" s="188"/>
      <c r="H19" s="188"/>
      <c r="I19" s="188"/>
      <c r="J19" s="188"/>
      <c r="K19" s="188"/>
      <c r="L19" s="188"/>
      <c r="M19" s="183" t="s">
        <v>27</v>
      </c>
      <c r="N19" s="188"/>
      <c r="O19" s="195" t="s">
        <v>5</v>
      </c>
      <c r="P19" s="195"/>
      <c r="Q19" s="188"/>
      <c r="R19" s="188"/>
      <c r="S19" s="192"/>
    </row>
    <row r="20" spans="2:19" s="112" customFormat="1" ht="6.9" customHeight="1" x14ac:dyDescent="0.35">
      <c r="B20" s="187"/>
      <c r="C20" s="188"/>
      <c r="D20" s="188"/>
      <c r="E20" s="188"/>
      <c r="F20" s="188"/>
      <c r="G20" s="188"/>
      <c r="H20" s="188"/>
      <c r="I20" s="188"/>
      <c r="J20" s="188"/>
      <c r="K20" s="188"/>
      <c r="L20" s="188"/>
      <c r="M20" s="188"/>
      <c r="N20" s="188"/>
      <c r="O20" s="188"/>
      <c r="P20" s="188"/>
      <c r="Q20" s="188"/>
      <c r="R20" s="188"/>
      <c r="S20" s="192"/>
    </row>
    <row r="21" spans="2:19" s="112" customFormat="1" ht="14.4" customHeight="1" x14ac:dyDescent="0.35">
      <c r="B21" s="187"/>
      <c r="C21" s="188"/>
      <c r="D21" s="183" t="s">
        <v>32</v>
      </c>
      <c r="E21" s="188"/>
      <c r="F21" s="188"/>
      <c r="G21" s="188"/>
      <c r="H21" s="188"/>
      <c r="I21" s="188"/>
      <c r="J21" s="188"/>
      <c r="K21" s="188"/>
      <c r="L21" s="188"/>
      <c r="M21" s="183" t="s">
        <v>25</v>
      </c>
      <c r="N21" s="188"/>
      <c r="O21" s="195" t="str">
        <f>IF('Rekapitulace stavby'!AN19="","",'Rekapitulace stavby'!AN19)</f>
        <v/>
      </c>
      <c r="P21" s="195"/>
      <c r="Q21" s="188"/>
      <c r="R21" s="188"/>
      <c r="S21" s="192"/>
    </row>
    <row r="22" spans="2:19" s="112" customFormat="1" ht="18" customHeight="1" x14ac:dyDescent="0.35">
      <c r="B22" s="187"/>
      <c r="C22" s="188"/>
      <c r="D22" s="188"/>
      <c r="E22" s="193" t="str">
        <f>IF('Rekapitulace stavby'!E20="","",'Rekapitulace stavby'!E20)</f>
        <v xml:space="preserve"> </v>
      </c>
      <c r="F22" s="188"/>
      <c r="G22" s="188"/>
      <c r="H22" s="188"/>
      <c r="I22" s="188"/>
      <c r="J22" s="188"/>
      <c r="K22" s="188"/>
      <c r="L22" s="188"/>
      <c r="M22" s="183" t="s">
        <v>27</v>
      </c>
      <c r="N22" s="188"/>
      <c r="O22" s="195" t="str">
        <f>IF('Rekapitulace stavby'!AN20="","",'Rekapitulace stavby'!AN20)</f>
        <v/>
      </c>
      <c r="P22" s="195"/>
      <c r="Q22" s="188"/>
      <c r="R22" s="188"/>
      <c r="S22" s="192"/>
    </row>
    <row r="23" spans="2:19" s="112" customFormat="1" ht="6.9" customHeight="1" x14ac:dyDescent="0.35">
      <c r="B23" s="187"/>
      <c r="C23" s="188"/>
      <c r="D23" s="188"/>
      <c r="E23" s="188"/>
      <c r="F23" s="188"/>
      <c r="G23" s="188"/>
      <c r="H23" s="188"/>
      <c r="I23" s="188"/>
      <c r="J23" s="188"/>
      <c r="K23" s="188"/>
      <c r="L23" s="188"/>
      <c r="M23" s="188"/>
      <c r="N23" s="188"/>
      <c r="O23" s="188"/>
      <c r="P23" s="188"/>
      <c r="Q23" s="188"/>
      <c r="R23" s="188"/>
      <c r="S23" s="192"/>
    </row>
    <row r="24" spans="2:19" s="112" customFormat="1" ht="14.4" customHeight="1" x14ac:dyDescent="0.35">
      <c r="B24" s="187"/>
      <c r="C24" s="188"/>
      <c r="D24" s="183" t="s">
        <v>34</v>
      </c>
      <c r="E24" s="188"/>
      <c r="F24" s="188"/>
      <c r="G24" s="188"/>
      <c r="H24" s="188"/>
      <c r="I24" s="188"/>
      <c r="J24" s="188"/>
      <c r="K24" s="188"/>
      <c r="L24" s="188"/>
      <c r="M24" s="188"/>
      <c r="N24" s="188"/>
      <c r="O24" s="188"/>
      <c r="P24" s="188"/>
      <c r="Q24" s="188"/>
      <c r="R24" s="188"/>
      <c r="S24" s="192"/>
    </row>
    <row r="25" spans="2:19" s="112" customFormat="1" ht="22.6" customHeight="1" x14ac:dyDescent="0.35">
      <c r="B25" s="187"/>
      <c r="C25" s="188"/>
      <c r="D25" s="188"/>
      <c r="E25" s="196" t="s">
        <v>5</v>
      </c>
      <c r="F25" s="196"/>
      <c r="G25" s="196"/>
      <c r="H25" s="196"/>
      <c r="I25" s="196"/>
      <c r="J25" s="196"/>
      <c r="K25" s="196"/>
      <c r="L25" s="196"/>
      <c r="M25" s="188"/>
      <c r="N25" s="188"/>
      <c r="O25" s="188"/>
      <c r="P25" s="188"/>
      <c r="Q25" s="188"/>
      <c r="R25" s="188"/>
      <c r="S25" s="192"/>
    </row>
    <row r="26" spans="2:19" s="112" customFormat="1" ht="6.9" customHeight="1" x14ac:dyDescent="0.35">
      <c r="B26" s="187"/>
      <c r="C26" s="188"/>
      <c r="D26" s="188"/>
      <c r="E26" s="188"/>
      <c r="F26" s="188"/>
      <c r="G26" s="188"/>
      <c r="H26" s="188"/>
      <c r="I26" s="188"/>
      <c r="J26" s="188"/>
      <c r="K26" s="188"/>
      <c r="L26" s="188"/>
      <c r="M26" s="188"/>
      <c r="N26" s="188"/>
      <c r="O26" s="188"/>
      <c r="P26" s="188"/>
      <c r="Q26" s="188"/>
      <c r="R26" s="188"/>
      <c r="S26" s="192"/>
    </row>
    <row r="27" spans="2:19" s="112" customFormat="1" ht="6.9" customHeight="1" x14ac:dyDescent="0.35">
      <c r="B27" s="187"/>
      <c r="C27" s="188"/>
      <c r="D27" s="197"/>
      <c r="E27" s="197"/>
      <c r="F27" s="197"/>
      <c r="G27" s="197"/>
      <c r="H27" s="197"/>
      <c r="I27" s="197"/>
      <c r="J27" s="197"/>
      <c r="K27" s="197"/>
      <c r="L27" s="197"/>
      <c r="M27" s="197"/>
      <c r="N27" s="197"/>
      <c r="O27" s="197"/>
      <c r="P27" s="197"/>
      <c r="Q27" s="188"/>
      <c r="R27" s="188"/>
      <c r="S27" s="192"/>
    </row>
    <row r="28" spans="2:19" s="112" customFormat="1" ht="14.4" customHeight="1" x14ac:dyDescent="0.35">
      <c r="B28" s="187"/>
      <c r="C28" s="188"/>
      <c r="D28" s="198" t="s">
        <v>127</v>
      </c>
      <c r="E28" s="188"/>
      <c r="F28" s="188"/>
      <c r="G28" s="188"/>
      <c r="H28" s="188"/>
      <c r="I28" s="188"/>
      <c r="J28" s="188"/>
      <c r="K28" s="188"/>
      <c r="L28" s="188"/>
      <c r="M28" s="199">
        <f>N89</f>
        <v>0</v>
      </c>
      <c r="N28" s="199"/>
      <c r="O28" s="199"/>
      <c r="P28" s="199"/>
      <c r="Q28" s="188"/>
      <c r="R28" s="188"/>
      <c r="S28" s="192"/>
    </row>
    <row r="29" spans="2:19" s="112" customFormat="1" ht="14.4" customHeight="1" x14ac:dyDescent="0.35">
      <c r="B29" s="187"/>
      <c r="C29" s="188"/>
      <c r="D29" s="200" t="s">
        <v>128</v>
      </c>
      <c r="E29" s="188"/>
      <c r="F29" s="188"/>
      <c r="G29" s="188"/>
      <c r="H29" s="188"/>
      <c r="I29" s="188"/>
      <c r="J29" s="188"/>
      <c r="K29" s="188"/>
      <c r="L29" s="188"/>
      <c r="M29" s="199">
        <f>N93</f>
        <v>0</v>
      </c>
      <c r="N29" s="199"/>
      <c r="O29" s="199"/>
      <c r="P29" s="199"/>
      <c r="Q29" s="188"/>
      <c r="R29" s="188"/>
      <c r="S29" s="192"/>
    </row>
    <row r="30" spans="2:19" s="112" customFormat="1" ht="6.9" customHeight="1" x14ac:dyDescent="0.35">
      <c r="B30" s="187"/>
      <c r="C30" s="188"/>
      <c r="D30" s="188"/>
      <c r="E30" s="188"/>
      <c r="F30" s="188"/>
      <c r="G30" s="188"/>
      <c r="H30" s="188"/>
      <c r="I30" s="188"/>
      <c r="J30" s="188"/>
      <c r="K30" s="188"/>
      <c r="L30" s="188"/>
      <c r="M30" s="188"/>
      <c r="N30" s="188"/>
      <c r="O30" s="188"/>
      <c r="P30" s="188"/>
      <c r="Q30" s="188"/>
      <c r="R30" s="188"/>
      <c r="S30" s="192"/>
    </row>
    <row r="31" spans="2:19" s="112" customFormat="1" ht="25.4" customHeight="1" x14ac:dyDescent="0.35">
      <c r="B31" s="187"/>
      <c r="C31" s="188"/>
      <c r="D31" s="201" t="s">
        <v>37</v>
      </c>
      <c r="E31" s="188"/>
      <c r="F31" s="188"/>
      <c r="G31" s="188"/>
      <c r="H31" s="188"/>
      <c r="I31" s="188"/>
      <c r="J31" s="188"/>
      <c r="K31" s="188"/>
      <c r="L31" s="188"/>
      <c r="M31" s="202">
        <f>ROUND(M28+M29,2)</f>
        <v>0</v>
      </c>
      <c r="N31" s="191"/>
      <c r="O31" s="191"/>
      <c r="P31" s="191"/>
      <c r="Q31" s="188"/>
      <c r="R31" s="188"/>
      <c r="S31" s="192"/>
    </row>
    <row r="32" spans="2:19" s="112" customFormat="1" ht="6.9" customHeight="1" x14ac:dyDescent="0.35">
      <c r="B32" s="187"/>
      <c r="C32" s="188"/>
      <c r="D32" s="197"/>
      <c r="E32" s="197"/>
      <c r="F32" s="197"/>
      <c r="G32" s="197"/>
      <c r="H32" s="197"/>
      <c r="I32" s="197"/>
      <c r="J32" s="197"/>
      <c r="K32" s="197"/>
      <c r="L32" s="197"/>
      <c r="M32" s="197"/>
      <c r="N32" s="197"/>
      <c r="O32" s="197"/>
      <c r="P32" s="197"/>
      <c r="Q32" s="188"/>
      <c r="R32" s="188"/>
      <c r="S32" s="192"/>
    </row>
    <row r="33" spans="2:19" s="112" customFormat="1" ht="14.4" customHeight="1" x14ac:dyDescent="0.35">
      <c r="B33" s="187"/>
      <c r="C33" s="188"/>
      <c r="D33" s="203" t="s">
        <v>38</v>
      </c>
      <c r="E33" s="203" t="s">
        <v>39</v>
      </c>
      <c r="F33" s="204">
        <v>0.21</v>
      </c>
      <c r="G33" s="205" t="s">
        <v>40</v>
      </c>
      <c r="H33" s="206">
        <f>ROUND((SUM(BF93:BF94)+SUM(BF113:BF116)), 2)</f>
        <v>0</v>
      </c>
      <c r="I33" s="191"/>
      <c r="J33" s="191"/>
      <c r="K33" s="188"/>
      <c r="L33" s="188"/>
      <c r="M33" s="206">
        <f>ROUND(ROUND((SUM(BF93:BF94)+SUM(BF113:BF116)), 2)*F33, 2)</f>
        <v>0</v>
      </c>
      <c r="N33" s="191"/>
      <c r="O33" s="191"/>
      <c r="P33" s="191"/>
      <c r="Q33" s="188"/>
      <c r="R33" s="188"/>
      <c r="S33" s="192"/>
    </row>
    <row r="34" spans="2:19" s="112" customFormat="1" ht="14.4" customHeight="1" x14ac:dyDescent="0.35">
      <c r="B34" s="187"/>
      <c r="C34" s="188"/>
      <c r="D34" s="188"/>
      <c r="E34" s="203" t="s">
        <v>41</v>
      </c>
      <c r="F34" s="204">
        <v>0.15</v>
      </c>
      <c r="G34" s="205" t="s">
        <v>40</v>
      </c>
      <c r="H34" s="206">
        <f>ROUND((SUM(BG93:BG94)+SUM(BG113:BG116)), 2)</f>
        <v>0</v>
      </c>
      <c r="I34" s="191"/>
      <c r="J34" s="191"/>
      <c r="K34" s="188"/>
      <c r="L34" s="188"/>
      <c r="M34" s="206">
        <f>ROUND(ROUND((SUM(BG93:BG94)+SUM(BG113:BG116)), 2)*F34, 2)</f>
        <v>0</v>
      </c>
      <c r="N34" s="191"/>
      <c r="O34" s="191"/>
      <c r="P34" s="191"/>
      <c r="Q34" s="188"/>
      <c r="R34" s="188"/>
      <c r="S34" s="192"/>
    </row>
    <row r="35" spans="2:19" s="112" customFormat="1" ht="14.4" hidden="1" customHeight="1" x14ac:dyDescent="0.35">
      <c r="B35" s="187"/>
      <c r="C35" s="188"/>
      <c r="D35" s="188"/>
      <c r="E35" s="203" t="s">
        <v>42</v>
      </c>
      <c r="F35" s="204">
        <v>0.21</v>
      </c>
      <c r="G35" s="205" t="s">
        <v>40</v>
      </c>
      <c r="H35" s="206">
        <f>ROUND((SUM(BH93:BH94)+SUM(BH113:BH116)), 2)</f>
        <v>0</v>
      </c>
      <c r="I35" s="191"/>
      <c r="J35" s="191"/>
      <c r="K35" s="188"/>
      <c r="L35" s="188"/>
      <c r="M35" s="206">
        <v>0</v>
      </c>
      <c r="N35" s="191"/>
      <c r="O35" s="191"/>
      <c r="P35" s="191"/>
      <c r="Q35" s="188"/>
      <c r="R35" s="188"/>
      <c r="S35" s="192"/>
    </row>
    <row r="36" spans="2:19" s="112" customFormat="1" ht="14.4" hidden="1" customHeight="1" x14ac:dyDescent="0.35">
      <c r="B36" s="187"/>
      <c r="C36" s="188"/>
      <c r="D36" s="188"/>
      <c r="E36" s="203" t="s">
        <v>43</v>
      </c>
      <c r="F36" s="204">
        <v>0.15</v>
      </c>
      <c r="G36" s="205" t="s">
        <v>40</v>
      </c>
      <c r="H36" s="206">
        <f>ROUND((SUM(BI93:BI94)+SUM(BI113:BI116)), 2)</f>
        <v>0</v>
      </c>
      <c r="I36" s="191"/>
      <c r="J36" s="191"/>
      <c r="K36" s="188"/>
      <c r="L36" s="188"/>
      <c r="M36" s="206">
        <v>0</v>
      </c>
      <c r="N36" s="191"/>
      <c r="O36" s="191"/>
      <c r="P36" s="191"/>
      <c r="Q36" s="188"/>
      <c r="R36" s="188"/>
      <c r="S36" s="192"/>
    </row>
    <row r="37" spans="2:19" s="112" customFormat="1" ht="14.4" hidden="1" customHeight="1" x14ac:dyDescent="0.35">
      <c r="B37" s="187"/>
      <c r="C37" s="188"/>
      <c r="D37" s="188"/>
      <c r="E37" s="203" t="s">
        <v>44</v>
      </c>
      <c r="F37" s="204">
        <v>0</v>
      </c>
      <c r="G37" s="205" t="s">
        <v>40</v>
      </c>
      <c r="H37" s="206">
        <f>ROUND((SUM(BJ93:BJ94)+SUM(BJ113:BJ116)), 2)</f>
        <v>0</v>
      </c>
      <c r="I37" s="191"/>
      <c r="J37" s="191"/>
      <c r="K37" s="188"/>
      <c r="L37" s="188"/>
      <c r="M37" s="206">
        <v>0</v>
      </c>
      <c r="N37" s="191"/>
      <c r="O37" s="191"/>
      <c r="P37" s="191"/>
      <c r="Q37" s="188"/>
      <c r="R37" s="188"/>
      <c r="S37" s="192"/>
    </row>
    <row r="38" spans="2:19" s="112" customFormat="1" ht="6.9" customHeight="1" x14ac:dyDescent="0.35">
      <c r="B38" s="187"/>
      <c r="C38" s="188"/>
      <c r="D38" s="188"/>
      <c r="E38" s="188"/>
      <c r="F38" s="188"/>
      <c r="G38" s="188"/>
      <c r="H38" s="188"/>
      <c r="I38" s="188"/>
      <c r="J38" s="188"/>
      <c r="K38" s="188"/>
      <c r="L38" s="188"/>
      <c r="M38" s="188"/>
      <c r="N38" s="188"/>
      <c r="O38" s="188"/>
      <c r="P38" s="188"/>
      <c r="Q38" s="188"/>
      <c r="R38" s="188"/>
      <c r="S38" s="192"/>
    </row>
    <row r="39" spans="2:19" s="112" customFormat="1" ht="25.4" customHeight="1" x14ac:dyDescent="0.35">
      <c r="B39" s="187"/>
      <c r="C39" s="207"/>
      <c r="D39" s="208" t="s">
        <v>45</v>
      </c>
      <c r="E39" s="209"/>
      <c r="F39" s="209"/>
      <c r="G39" s="210" t="s">
        <v>46</v>
      </c>
      <c r="H39" s="211" t="s">
        <v>47</v>
      </c>
      <c r="I39" s="209"/>
      <c r="J39" s="209"/>
      <c r="K39" s="209"/>
      <c r="L39" s="212">
        <f>SUM(M31:M37)</f>
        <v>0</v>
      </c>
      <c r="M39" s="212"/>
      <c r="N39" s="212"/>
      <c r="O39" s="212"/>
      <c r="P39" s="213"/>
      <c r="Q39" s="207"/>
      <c r="R39" s="207"/>
      <c r="S39" s="192"/>
    </row>
    <row r="40" spans="2:19" s="112" customFormat="1" ht="14.4" customHeight="1" x14ac:dyDescent="0.35">
      <c r="B40" s="187"/>
      <c r="C40" s="188"/>
      <c r="D40" s="188"/>
      <c r="E40" s="188"/>
      <c r="F40" s="188"/>
      <c r="G40" s="188"/>
      <c r="H40" s="188"/>
      <c r="I40" s="188"/>
      <c r="J40" s="188"/>
      <c r="K40" s="188"/>
      <c r="L40" s="188"/>
      <c r="M40" s="188"/>
      <c r="N40" s="188"/>
      <c r="O40" s="188"/>
      <c r="P40" s="188"/>
      <c r="Q40" s="188"/>
      <c r="R40" s="188"/>
      <c r="S40" s="192"/>
    </row>
    <row r="41" spans="2:19" s="112" customFormat="1" ht="14.4" customHeight="1" x14ac:dyDescent="0.35">
      <c r="B41" s="187"/>
      <c r="C41" s="188"/>
      <c r="D41" s="188"/>
      <c r="E41" s="188"/>
      <c r="F41" s="188"/>
      <c r="G41" s="188"/>
      <c r="H41" s="188"/>
      <c r="I41" s="188"/>
      <c r="J41" s="188"/>
      <c r="K41" s="188"/>
      <c r="L41" s="188"/>
      <c r="M41" s="188"/>
      <c r="N41" s="188"/>
      <c r="O41" s="188"/>
      <c r="P41" s="188"/>
      <c r="Q41" s="188"/>
      <c r="R41" s="188"/>
      <c r="S41" s="192"/>
    </row>
    <row r="42" spans="2:19" x14ac:dyDescent="0.35">
      <c r="B42" s="176"/>
      <c r="C42" s="182"/>
      <c r="D42" s="182"/>
      <c r="E42" s="182"/>
      <c r="F42" s="182"/>
      <c r="G42" s="182"/>
      <c r="H42" s="182"/>
      <c r="I42" s="182"/>
      <c r="J42" s="182"/>
      <c r="K42" s="182"/>
      <c r="L42" s="182"/>
      <c r="M42" s="182"/>
      <c r="N42" s="182"/>
      <c r="O42" s="182"/>
      <c r="P42" s="182"/>
      <c r="Q42" s="182"/>
      <c r="R42" s="182"/>
      <c r="S42" s="180"/>
    </row>
    <row r="43" spans="2:19" x14ac:dyDescent="0.35">
      <c r="B43" s="176"/>
      <c r="C43" s="182"/>
      <c r="D43" s="182"/>
      <c r="E43" s="182"/>
      <c r="F43" s="182"/>
      <c r="G43" s="182"/>
      <c r="H43" s="182"/>
      <c r="I43" s="182"/>
      <c r="J43" s="182"/>
      <c r="K43" s="182"/>
      <c r="L43" s="182"/>
      <c r="M43" s="182"/>
      <c r="N43" s="182"/>
      <c r="O43" s="182"/>
      <c r="P43" s="182"/>
      <c r="Q43" s="182"/>
      <c r="R43" s="182"/>
      <c r="S43" s="180"/>
    </row>
    <row r="44" spans="2:19" x14ac:dyDescent="0.35">
      <c r="B44" s="176"/>
      <c r="C44" s="182"/>
      <c r="D44" s="182"/>
      <c r="E44" s="182"/>
      <c r="F44" s="182"/>
      <c r="G44" s="182"/>
      <c r="H44" s="182"/>
      <c r="I44" s="182"/>
      <c r="J44" s="182"/>
      <c r="K44" s="182"/>
      <c r="L44" s="182"/>
      <c r="M44" s="182"/>
      <c r="N44" s="182"/>
      <c r="O44" s="182"/>
      <c r="P44" s="182"/>
      <c r="Q44" s="182"/>
      <c r="R44" s="182"/>
      <c r="S44" s="180"/>
    </row>
    <row r="45" spans="2:19" x14ac:dyDescent="0.35">
      <c r="B45" s="176"/>
      <c r="C45" s="182"/>
      <c r="D45" s="182"/>
      <c r="E45" s="182"/>
      <c r="F45" s="182"/>
      <c r="G45" s="182"/>
      <c r="H45" s="182"/>
      <c r="I45" s="182"/>
      <c r="J45" s="182"/>
      <c r="K45" s="182"/>
      <c r="L45" s="182"/>
      <c r="M45" s="182"/>
      <c r="N45" s="182"/>
      <c r="O45" s="182"/>
      <c r="P45" s="182"/>
      <c r="Q45" s="182"/>
      <c r="R45" s="182"/>
      <c r="S45" s="180"/>
    </row>
    <row r="46" spans="2:19" x14ac:dyDescent="0.35">
      <c r="B46" s="176"/>
      <c r="C46" s="182"/>
      <c r="D46" s="182"/>
      <c r="E46" s="182"/>
      <c r="F46" s="182"/>
      <c r="G46" s="182"/>
      <c r="H46" s="182"/>
      <c r="I46" s="182"/>
      <c r="J46" s="182"/>
      <c r="K46" s="182"/>
      <c r="L46" s="182"/>
      <c r="M46" s="182"/>
      <c r="N46" s="182"/>
      <c r="O46" s="182"/>
      <c r="P46" s="182"/>
      <c r="Q46" s="182"/>
      <c r="R46" s="182"/>
      <c r="S46" s="180"/>
    </row>
    <row r="47" spans="2:19" x14ac:dyDescent="0.35">
      <c r="B47" s="176"/>
      <c r="C47" s="182"/>
      <c r="D47" s="182"/>
      <c r="E47" s="182"/>
      <c r="F47" s="182"/>
      <c r="G47" s="182"/>
      <c r="H47" s="182"/>
      <c r="I47" s="182"/>
      <c r="J47" s="182"/>
      <c r="K47" s="182"/>
      <c r="L47" s="182"/>
      <c r="M47" s="182"/>
      <c r="N47" s="182"/>
      <c r="O47" s="182"/>
      <c r="P47" s="182"/>
      <c r="Q47" s="182"/>
      <c r="R47" s="182"/>
      <c r="S47" s="180"/>
    </row>
    <row r="48" spans="2:19" x14ac:dyDescent="0.35">
      <c r="B48" s="176"/>
      <c r="C48" s="182"/>
      <c r="D48" s="182"/>
      <c r="E48" s="182"/>
      <c r="F48" s="182"/>
      <c r="G48" s="182"/>
      <c r="H48" s="182"/>
      <c r="I48" s="182"/>
      <c r="J48" s="182"/>
      <c r="K48" s="182"/>
      <c r="L48" s="182"/>
      <c r="M48" s="182"/>
      <c r="N48" s="182"/>
      <c r="O48" s="182"/>
      <c r="P48" s="182"/>
      <c r="Q48" s="182"/>
      <c r="R48" s="182"/>
      <c r="S48" s="180"/>
    </row>
    <row r="49" spans="2:19" x14ac:dyDescent="0.35">
      <c r="B49" s="176"/>
      <c r="C49" s="182"/>
      <c r="D49" s="182"/>
      <c r="E49" s="182"/>
      <c r="F49" s="182"/>
      <c r="G49" s="182"/>
      <c r="H49" s="182"/>
      <c r="I49" s="182"/>
      <c r="J49" s="182"/>
      <c r="K49" s="182"/>
      <c r="L49" s="182"/>
      <c r="M49" s="182"/>
      <c r="N49" s="182"/>
      <c r="O49" s="182"/>
      <c r="P49" s="182"/>
      <c r="Q49" s="182"/>
      <c r="R49" s="182"/>
      <c r="S49" s="180"/>
    </row>
    <row r="50" spans="2:19" s="112" customFormat="1" ht="14.4" x14ac:dyDescent="0.35">
      <c r="B50" s="187"/>
      <c r="C50" s="188"/>
      <c r="D50" s="214" t="s">
        <v>48</v>
      </c>
      <c r="E50" s="197"/>
      <c r="F50" s="197"/>
      <c r="G50" s="197"/>
      <c r="H50" s="215"/>
      <c r="I50" s="188"/>
      <c r="J50" s="214" t="s">
        <v>49</v>
      </c>
      <c r="K50" s="197"/>
      <c r="L50" s="197"/>
      <c r="M50" s="197"/>
      <c r="N50" s="197"/>
      <c r="O50" s="197"/>
      <c r="P50" s="215"/>
      <c r="Q50" s="188"/>
      <c r="R50" s="188"/>
      <c r="S50" s="192"/>
    </row>
    <row r="51" spans="2:19" x14ac:dyDescent="0.35">
      <c r="B51" s="176"/>
      <c r="C51" s="182"/>
      <c r="D51" s="216"/>
      <c r="E51" s="182"/>
      <c r="F51" s="182"/>
      <c r="G51" s="182"/>
      <c r="H51" s="217"/>
      <c r="I51" s="182"/>
      <c r="J51" s="216"/>
      <c r="K51" s="182"/>
      <c r="L51" s="182"/>
      <c r="M51" s="182"/>
      <c r="N51" s="182"/>
      <c r="O51" s="182"/>
      <c r="P51" s="217"/>
      <c r="Q51" s="182"/>
      <c r="R51" s="182"/>
      <c r="S51" s="180"/>
    </row>
    <row r="52" spans="2:19" x14ac:dyDescent="0.35">
      <c r="B52" s="176"/>
      <c r="C52" s="182"/>
      <c r="D52" s="216"/>
      <c r="E52" s="182"/>
      <c r="F52" s="182"/>
      <c r="G52" s="182"/>
      <c r="H52" s="217"/>
      <c r="I52" s="182"/>
      <c r="J52" s="216"/>
      <c r="K52" s="182"/>
      <c r="L52" s="182"/>
      <c r="M52" s="182"/>
      <c r="N52" s="182"/>
      <c r="O52" s="182"/>
      <c r="P52" s="217"/>
      <c r="Q52" s="182"/>
      <c r="R52" s="182"/>
      <c r="S52" s="180"/>
    </row>
    <row r="53" spans="2:19" x14ac:dyDescent="0.35">
      <c r="B53" s="176"/>
      <c r="C53" s="182"/>
      <c r="D53" s="216"/>
      <c r="E53" s="182"/>
      <c r="F53" s="182"/>
      <c r="G53" s="182"/>
      <c r="H53" s="217"/>
      <c r="I53" s="182"/>
      <c r="J53" s="216"/>
      <c r="K53" s="182"/>
      <c r="L53" s="182"/>
      <c r="M53" s="182"/>
      <c r="N53" s="182"/>
      <c r="O53" s="182"/>
      <c r="P53" s="217"/>
      <c r="Q53" s="182"/>
      <c r="R53" s="182"/>
      <c r="S53" s="180"/>
    </row>
    <row r="54" spans="2:19" x14ac:dyDescent="0.35">
      <c r="B54" s="176"/>
      <c r="C54" s="182"/>
      <c r="D54" s="216"/>
      <c r="E54" s="182"/>
      <c r="F54" s="182"/>
      <c r="G54" s="182"/>
      <c r="H54" s="217"/>
      <c r="I54" s="182"/>
      <c r="J54" s="216"/>
      <c r="K54" s="182"/>
      <c r="L54" s="182"/>
      <c r="M54" s="182"/>
      <c r="N54" s="182"/>
      <c r="O54" s="182"/>
      <c r="P54" s="217"/>
      <c r="Q54" s="182"/>
      <c r="R54" s="182"/>
      <c r="S54" s="180"/>
    </row>
    <row r="55" spans="2:19" x14ac:dyDescent="0.35">
      <c r="B55" s="176"/>
      <c r="C55" s="182"/>
      <c r="D55" s="216"/>
      <c r="E55" s="182"/>
      <c r="F55" s="182"/>
      <c r="G55" s="182"/>
      <c r="H55" s="217"/>
      <c r="I55" s="182"/>
      <c r="J55" s="216"/>
      <c r="K55" s="182"/>
      <c r="L55" s="182"/>
      <c r="M55" s="182"/>
      <c r="N55" s="182"/>
      <c r="O55" s="182"/>
      <c r="P55" s="217"/>
      <c r="Q55" s="182"/>
      <c r="R55" s="182"/>
      <c r="S55" s="180"/>
    </row>
    <row r="56" spans="2:19" x14ac:dyDescent="0.35">
      <c r="B56" s="176"/>
      <c r="C56" s="182"/>
      <c r="D56" s="216"/>
      <c r="E56" s="182"/>
      <c r="F56" s="182"/>
      <c r="G56" s="182"/>
      <c r="H56" s="217"/>
      <c r="I56" s="182"/>
      <c r="J56" s="216"/>
      <c r="K56" s="182"/>
      <c r="L56" s="182"/>
      <c r="M56" s="182"/>
      <c r="N56" s="182"/>
      <c r="O56" s="182"/>
      <c r="P56" s="217"/>
      <c r="Q56" s="182"/>
      <c r="R56" s="182"/>
      <c r="S56" s="180"/>
    </row>
    <row r="57" spans="2:19" x14ac:dyDescent="0.35">
      <c r="B57" s="176"/>
      <c r="C57" s="182"/>
      <c r="D57" s="216"/>
      <c r="E57" s="182"/>
      <c r="F57" s="182"/>
      <c r="G57" s="182"/>
      <c r="H57" s="217"/>
      <c r="I57" s="182"/>
      <c r="J57" s="216"/>
      <c r="K57" s="182"/>
      <c r="L57" s="182"/>
      <c r="M57" s="182"/>
      <c r="N57" s="182"/>
      <c r="O57" s="182"/>
      <c r="P57" s="217"/>
      <c r="Q57" s="182"/>
      <c r="R57" s="182"/>
      <c r="S57" s="180"/>
    </row>
    <row r="58" spans="2:19" x14ac:dyDescent="0.35">
      <c r="B58" s="176"/>
      <c r="C58" s="182"/>
      <c r="D58" s="216"/>
      <c r="E58" s="182"/>
      <c r="F58" s="182"/>
      <c r="G58" s="182"/>
      <c r="H58" s="217"/>
      <c r="I58" s="182"/>
      <c r="J58" s="216"/>
      <c r="K58" s="182"/>
      <c r="L58" s="182"/>
      <c r="M58" s="182"/>
      <c r="N58" s="182"/>
      <c r="O58" s="182"/>
      <c r="P58" s="217"/>
      <c r="Q58" s="182"/>
      <c r="R58" s="182"/>
      <c r="S58" s="180"/>
    </row>
    <row r="59" spans="2:19" s="112" customFormat="1" ht="14.4" x14ac:dyDescent="0.35">
      <c r="B59" s="187"/>
      <c r="C59" s="188"/>
      <c r="D59" s="218" t="s">
        <v>50</v>
      </c>
      <c r="E59" s="219"/>
      <c r="F59" s="219"/>
      <c r="G59" s="220" t="s">
        <v>51</v>
      </c>
      <c r="H59" s="221"/>
      <c r="I59" s="188"/>
      <c r="J59" s="218" t="s">
        <v>50</v>
      </c>
      <c r="K59" s="219"/>
      <c r="L59" s="219"/>
      <c r="M59" s="219"/>
      <c r="N59" s="220" t="s">
        <v>51</v>
      </c>
      <c r="O59" s="219"/>
      <c r="P59" s="221"/>
      <c r="Q59" s="188"/>
      <c r="R59" s="188"/>
      <c r="S59" s="192"/>
    </row>
    <row r="60" spans="2:19" x14ac:dyDescent="0.35">
      <c r="B60" s="176"/>
      <c r="C60" s="182"/>
      <c r="D60" s="182"/>
      <c r="E60" s="182"/>
      <c r="F60" s="182"/>
      <c r="G60" s="182"/>
      <c r="H60" s="182"/>
      <c r="I60" s="182"/>
      <c r="J60" s="182"/>
      <c r="K60" s="182"/>
      <c r="L60" s="182"/>
      <c r="M60" s="182"/>
      <c r="N60" s="182"/>
      <c r="O60" s="182"/>
      <c r="P60" s="182"/>
      <c r="Q60" s="182"/>
      <c r="R60" s="182"/>
      <c r="S60" s="180"/>
    </row>
    <row r="61" spans="2:19" s="112" customFormat="1" ht="14.4" x14ac:dyDescent="0.35">
      <c r="B61" s="187"/>
      <c r="C61" s="188"/>
      <c r="D61" s="214" t="s">
        <v>52</v>
      </c>
      <c r="E61" s="197"/>
      <c r="F61" s="197"/>
      <c r="G61" s="197"/>
      <c r="H61" s="215"/>
      <c r="I61" s="188"/>
      <c r="J61" s="214" t="s">
        <v>53</v>
      </c>
      <c r="K61" s="197"/>
      <c r="L61" s="197"/>
      <c r="M61" s="197"/>
      <c r="N61" s="197"/>
      <c r="O61" s="197"/>
      <c r="P61" s="215"/>
      <c r="Q61" s="188"/>
      <c r="R61" s="188"/>
      <c r="S61" s="192"/>
    </row>
    <row r="62" spans="2:19" x14ac:dyDescent="0.35">
      <c r="B62" s="176"/>
      <c r="C62" s="182"/>
      <c r="D62" s="216"/>
      <c r="E62" s="182"/>
      <c r="F62" s="182"/>
      <c r="G62" s="182"/>
      <c r="H62" s="217"/>
      <c r="I62" s="182"/>
      <c r="J62" s="216"/>
      <c r="K62" s="182"/>
      <c r="L62" s="182"/>
      <c r="M62" s="182"/>
      <c r="N62" s="182"/>
      <c r="O62" s="182"/>
      <c r="P62" s="217"/>
      <c r="Q62" s="182"/>
      <c r="R62" s="182"/>
      <c r="S62" s="180"/>
    </row>
    <row r="63" spans="2:19" x14ac:dyDescent="0.35">
      <c r="B63" s="176"/>
      <c r="C63" s="182"/>
      <c r="D63" s="216"/>
      <c r="E63" s="182"/>
      <c r="F63" s="182"/>
      <c r="G63" s="182"/>
      <c r="H63" s="217"/>
      <c r="I63" s="182"/>
      <c r="J63" s="216"/>
      <c r="K63" s="182"/>
      <c r="L63" s="182"/>
      <c r="M63" s="182"/>
      <c r="N63" s="182"/>
      <c r="O63" s="182"/>
      <c r="P63" s="217"/>
      <c r="Q63" s="182"/>
      <c r="R63" s="182"/>
      <c r="S63" s="180"/>
    </row>
    <row r="64" spans="2:19" x14ac:dyDescent="0.35">
      <c r="B64" s="176"/>
      <c r="C64" s="182"/>
      <c r="D64" s="216"/>
      <c r="E64" s="182"/>
      <c r="F64" s="182"/>
      <c r="G64" s="182"/>
      <c r="H64" s="217"/>
      <c r="I64" s="182"/>
      <c r="J64" s="216"/>
      <c r="K64" s="182"/>
      <c r="L64" s="182"/>
      <c r="M64" s="182"/>
      <c r="N64" s="182"/>
      <c r="O64" s="182"/>
      <c r="P64" s="217"/>
      <c r="Q64" s="182"/>
      <c r="R64" s="182"/>
      <c r="S64" s="180"/>
    </row>
    <row r="65" spans="2:19" x14ac:dyDescent="0.35">
      <c r="B65" s="176"/>
      <c r="C65" s="182"/>
      <c r="D65" s="216"/>
      <c r="E65" s="182"/>
      <c r="F65" s="182"/>
      <c r="G65" s="182"/>
      <c r="H65" s="217"/>
      <c r="I65" s="182"/>
      <c r="J65" s="216"/>
      <c r="K65" s="182"/>
      <c r="L65" s="182"/>
      <c r="M65" s="182"/>
      <c r="N65" s="182"/>
      <c r="O65" s="182"/>
      <c r="P65" s="217"/>
      <c r="Q65" s="182"/>
      <c r="R65" s="182"/>
      <c r="S65" s="180"/>
    </row>
    <row r="66" spans="2:19" x14ac:dyDescent="0.35">
      <c r="B66" s="176"/>
      <c r="C66" s="182"/>
      <c r="D66" s="216"/>
      <c r="E66" s="182"/>
      <c r="F66" s="182"/>
      <c r="G66" s="182"/>
      <c r="H66" s="217"/>
      <c r="I66" s="182"/>
      <c r="J66" s="216"/>
      <c r="K66" s="182"/>
      <c r="L66" s="182"/>
      <c r="M66" s="182"/>
      <c r="N66" s="182"/>
      <c r="O66" s="182"/>
      <c r="P66" s="217"/>
      <c r="Q66" s="182"/>
      <c r="R66" s="182"/>
      <c r="S66" s="180"/>
    </row>
    <row r="67" spans="2:19" x14ac:dyDescent="0.35">
      <c r="B67" s="176"/>
      <c r="C67" s="182"/>
      <c r="D67" s="216"/>
      <c r="E67" s="182"/>
      <c r="F67" s="182"/>
      <c r="G67" s="182"/>
      <c r="H67" s="217"/>
      <c r="I67" s="182"/>
      <c r="J67" s="216"/>
      <c r="K67" s="182"/>
      <c r="L67" s="182"/>
      <c r="M67" s="182"/>
      <c r="N67" s="182"/>
      <c r="O67" s="182"/>
      <c r="P67" s="217"/>
      <c r="Q67" s="182"/>
      <c r="R67" s="182"/>
      <c r="S67" s="180"/>
    </row>
    <row r="68" spans="2:19" x14ac:dyDescent="0.35">
      <c r="B68" s="176"/>
      <c r="C68" s="182"/>
      <c r="D68" s="216"/>
      <c r="E68" s="182"/>
      <c r="F68" s="182"/>
      <c r="G68" s="182"/>
      <c r="H68" s="217"/>
      <c r="I68" s="182"/>
      <c r="J68" s="216"/>
      <c r="K68" s="182"/>
      <c r="L68" s="182"/>
      <c r="M68" s="182"/>
      <c r="N68" s="182"/>
      <c r="O68" s="182"/>
      <c r="P68" s="217"/>
      <c r="Q68" s="182"/>
      <c r="R68" s="182"/>
      <c r="S68" s="180"/>
    </row>
    <row r="69" spans="2:19" x14ac:dyDescent="0.35">
      <c r="B69" s="176"/>
      <c r="C69" s="182"/>
      <c r="D69" s="216"/>
      <c r="E69" s="182"/>
      <c r="F69" s="182"/>
      <c r="G69" s="182"/>
      <c r="H69" s="217"/>
      <c r="I69" s="182"/>
      <c r="J69" s="216"/>
      <c r="K69" s="182"/>
      <c r="L69" s="182"/>
      <c r="M69" s="182"/>
      <c r="N69" s="182"/>
      <c r="O69" s="182"/>
      <c r="P69" s="217"/>
      <c r="Q69" s="182"/>
      <c r="R69" s="182"/>
      <c r="S69" s="180"/>
    </row>
    <row r="70" spans="2:19" s="112" customFormat="1" ht="14.4" x14ac:dyDescent="0.35">
      <c r="B70" s="187"/>
      <c r="C70" s="188"/>
      <c r="D70" s="218" t="s">
        <v>50</v>
      </c>
      <c r="E70" s="219"/>
      <c r="F70" s="219"/>
      <c r="G70" s="220" t="s">
        <v>51</v>
      </c>
      <c r="H70" s="221"/>
      <c r="I70" s="188"/>
      <c r="J70" s="218" t="s">
        <v>50</v>
      </c>
      <c r="K70" s="219"/>
      <c r="L70" s="219"/>
      <c r="M70" s="219"/>
      <c r="N70" s="220" t="s">
        <v>51</v>
      </c>
      <c r="O70" s="219"/>
      <c r="P70" s="221"/>
      <c r="Q70" s="188"/>
      <c r="R70" s="188"/>
      <c r="S70" s="192"/>
    </row>
    <row r="71" spans="2:19" s="112" customFormat="1" ht="14.4" customHeight="1" x14ac:dyDescent="0.35">
      <c r="B71" s="222"/>
      <c r="C71" s="223"/>
      <c r="D71" s="223"/>
      <c r="E71" s="223"/>
      <c r="F71" s="223"/>
      <c r="G71" s="223"/>
      <c r="H71" s="223"/>
      <c r="I71" s="223"/>
      <c r="J71" s="223"/>
      <c r="K71" s="223"/>
      <c r="L71" s="223"/>
      <c r="M71" s="223"/>
      <c r="N71" s="223"/>
      <c r="O71" s="223"/>
      <c r="P71" s="223"/>
      <c r="Q71" s="223"/>
      <c r="R71" s="223"/>
      <c r="S71" s="224"/>
    </row>
    <row r="75" spans="2:19" s="112" customFormat="1" ht="6.9" customHeight="1" x14ac:dyDescent="0.35">
      <c r="B75" s="225"/>
      <c r="C75" s="226"/>
      <c r="D75" s="226"/>
      <c r="E75" s="226"/>
      <c r="F75" s="226"/>
      <c r="G75" s="226"/>
      <c r="H75" s="226"/>
      <c r="I75" s="226"/>
      <c r="J75" s="226"/>
      <c r="K75" s="226"/>
      <c r="L75" s="226"/>
      <c r="M75" s="226"/>
      <c r="N75" s="226"/>
      <c r="O75" s="226"/>
      <c r="P75" s="226"/>
      <c r="Q75" s="226"/>
      <c r="R75" s="226"/>
      <c r="S75" s="227"/>
    </row>
    <row r="76" spans="2:19" s="112" customFormat="1" ht="37" customHeight="1" x14ac:dyDescent="0.35">
      <c r="B76" s="187"/>
      <c r="C76" s="177" t="s">
        <v>129</v>
      </c>
      <c r="D76" s="178"/>
      <c r="E76" s="178"/>
      <c r="F76" s="178"/>
      <c r="G76" s="178"/>
      <c r="H76" s="178"/>
      <c r="I76" s="178"/>
      <c r="J76" s="178"/>
      <c r="K76" s="178"/>
      <c r="L76" s="178"/>
      <c r="M76" s="178"/>
      <c r="N76" s="178"/>
      <c r="O76" s="178"/>
      <c r="P76" s="178"/>
      <c r="Q76" s="178"/>
      <c r="R76" s="179"/>
      <c r="S76" s="192"/>
    </row>
    <row r="77" spans="2:19" s="112" customFormat="1" ht="6.9" customHeight="1" x14ac:dyDescent="0.35">
      <c r="B77" s="187"/>
      <c r="C77" s="188"/>
      <c r="D77" s="188"/>
      <c r="E77" s="188"/>
      <c r="F77" s="188"/>
      <c r="G77" s="188"/>
      <c r="H77" s="188"/>
      <c r="I77" s="188"/>
      <c r="J77" s="188"/>
      <c r="K77" s="188"/>
      <c r="L77" s="188"/>
      <c r="M77" s="188"/>
      <c r="N77" s="188"/>
      <c r="O77" s="188"/>
      <c r="P77" s="188"/>
      <c r="Q77" s="188"/>
      <c r="R77" s="188"/>
      <c r="S77" s="192"/>
    </row>
    <row r="78" spans="2:19" s="112" customFormat="1" ht="29.95" customHeight="1" x14ac:dyDescent="0.35">
      <c r="B78" s="187"/>
      <c r="C78" s="183" t="s">
        <v>17</v>
      </c>
      <c r="D78" s="188"/>
      <c r="E78" s="188"/>
      <c r="F78" s="184" t="str">
        <f>F6</f>
        <v>Modernizace střediska praktického vyučování v Chlumci nad Cidlinou</v>
      </c>
      <c r="G78" s="185"/>
      <c r="H78" s="185"/>
      <c r="I78" s="185"/>
      <c r="J78" s="185"/>
      <c r="K78" s="185"/>
      <c r="L78" s="185"/>
      <c r="M78" s="185"/>
      <c r="N78" s="185"/>
      <c r="O78" s="185"/>
      <c r="P78" s="185"/>
      <c r="Q78" s="188"/>
      <c r="R78" s="188"/>
      <c r="S78" s="192"/>
    </row>
    <row r="79" spans="2:19" ht="29.95" customHeight="1" x14ac:dyDescent="0.35">
      <c r="B79" s="176"/>
      <c r="C79" s="183" t="s">
        <v>122</v>
      </c>
      <c r="D79" s="182"/>
      <c r="E79" s="182"/>
      <c r="F79" s="184" t="s">
        <v>123</v>
      </c>
      <c r="G79" s="186"/>
      <c r="H79" s="186"/>
      <c r="I79" s="186"/>
      <c r="J79" s="186"/>
      <c r="K79" s="186"/>
      <c r="L79" s="186"/>
      <c r="M79" s="186"/>
      <c r="N79" s="186"/>
      <c r="O79" s="186"/>
      <c r="P79" s="186"/>
      <c r="Q79" s="182"/>
      <c r="R79" s="182"/>
      <c r="S79" s="180"/>
    </row>
    <row r="80" spans="2:19" s="112" customFormat="1" ht="37" customHeight="1" x14ac:dyDescent="0.35">
      <c r="B80" s="187"/>
      <c r="C80" s="228" t="s">
        <v>124</v>
      </c>
      <c r="D80" s="188"/>
      <c r="E80" s="188"/>
      <c r="F80" s="229" t="str">
        <f>F8</f>
        <v>17-SO006-01.6 - D.1.4.5  Silnoproudá elektrotechnika</v>
      </c>
      <c r="G80" s="191"/>
      <c r="H80" s="191"/>
      <c r="I80" s="191"/>
      <c r="J80" s="191"/>
      <c r="K80" s="191"/>
      <c r="L80" s="191"/>
      <c r="M80" s="191"/>
      <c r="N80" s="191"/>
      <c r="O80" s="191"/>
      <c r="P80" s="191"/>
      <c r="Q80" s="188"/>
      <c r="R80" s="188"/>
      <c r="S80" s="192"/>
    </row>
    <row r="81" spans="2:48" s="112" customFormat="1" ht="6.9" customHeight="1" x14ac:dyDescent="0.35">
      <c r="B81" s="187"/>
      <c r="C81" s="188"/>
      <c r="D81" s="188"/>
      <c r="E81" s="188"/>
      <c r="F81" s="188"/>
      <c r="G81" s="188"/>
      <c r="H81" s="188"/>
      <c r="I81" s="188"/>
      <c r="J81" s="188"/>
      <c r="K81" s="188"/>
      <c r="L81" s="188"/>
      <c r="M81" s="188"/>
      <c r="N81" s="188"/>
      <c r="O81" s="188"/>
      <c r="P81" s="188"/>
      <c r="Q81" s="188"/>
      <c r="R81" s="188"/>
      <c r="S81" s="192"/>
    </row>
    <row r="82" spans="2:48" s="112" customFormat="1" ht="18" customHeight="1" x14ac:dyDescent="0.35">
      <c r="B82" s="187"/>
      <c r="C82" s="183" t="s">
        <v>21</v>
      </c>
      <c r="D82" s="188"/>
      <c r="E82" s="188"/>
      <c r="F82" s="193" t="str">
        <f>F10</f>
        <v>Chlumec nad Cidlinou</v>
      </c>
      <c r="G82" s="188"/>
      <c r="H82" s="188"/>
      <c r="I82" s="188"/>
      <c r="J82" s="188"/>
      <c r="K82" s="183" t="s">
        <v>23</v>
      </c>
      <c r="L82" s="188"/>
      <c r="M82" s="194">
        <f>IF(O10="","",O10)</f>
        <v>0</v>
      </c>
      <c r="N82" s="194"/>
      <c r="O82" s="194"/>
      <c r="P82" s="194"/>
      <c r="Q82" s="188"/>
      <c r="R82" s="188"/>
      <c r="S82" s="192"/>
    </row>
    <row r="83" spans="2:48" s="112" customFormat="1" ht="6.9" customHeight="1" x14ac:dyDescent="0.35">
      <c r="B83" s="187"/>
      <c r="C83" s="188"/>
      <c r="D83" s="188"/>
      <c r="E83" s="188"/>
      <c r="F83" s="188"/>
      <c r="G83" s="188"/>
      <c r="H83" s="188"/>
      <c r="I83" s="188"/>
      <c r="J83" s="188"/>
      <c r="K83" s="188"/>
      <c r="L83" s="188"/>
      <c r="M83" s="188"/>
      <c r="N83" s="188"/>
      <c r="O83" s="188"/>
      <c r="P83" s="188"/>
      <c r="Q83" s="188"/>
      <c r="R83" s="188"/>
      <c r="S83" s="192"/>
    </row>
    <row r="84" spans="2:48" s="112" customFormat="1" x14ac:dyDescent="0.35">
      <c r="B84" s="187"/>
      <c r="C84" s="183" t="s">
        <v>24</v>
      </c>
      <c r="D84" s="188"/>
      <c r="E84" s="188"/>
      <c r="F84" s="193" t="str">
        <f>E13</f>
        <v>Královéhradecký kraj</v>
      </c>
      <c r="G84" s="188"/>
      <c r="H84" s="188"/>
      <c r="I84" s="188"/>
      <c r="J84" s="188"/>
      <c r="K84" s="183" t="s">
        <v>29</v>
      </c>
      <c r="L84" s="188"/>
      <c r="M84" s="195" t="str">
        <f>E19</f>
        <v>PROMED Brno spol.s.r.o</v>
      </c>
      <c r="N84" s="195"/>
      <c r="O84" s="195"/>
      <c r="P84" s="195"/>
      <c r="Q84" s="195"/>
      <c r="R84" s="193"/>
      <c r="S84" s="192"/>
    </row>
    <row r="85" spans="2:48" s="112" customFormat="1" ht="14.4" customHeight="1" x14ac:dyDescent="0.35">
      <c r="B85" s="187"/>
      <c r="C85" s="183" t="s">
        <v>28</v>
      </c>
      <c r="D85" s="188"/>
      <c r="E85" s="188"/>
      <c r="F85" s="193">
        <f>IF(E16="","",E16)</f>
        <v>0</v>
      </c>
      <c r="G85" s="188"/>
      <c r="H85" s="188"/>
      <c r="I85" s="188"/>
      <c r="J85" s="188"/>
      <c r="K85" s="183" t="s">
        <v>32</v>
      </c>
      <c r="L85" s="188"/>
      <c r="M85" s="195" t="str">
        <f>E22</f>
        <v xml:space="preserve"> </v>
      </c>
      <c r="N85" s="195"/>
      <c r="O85" s="195"/>
      <c r="P85" s="195"/>
      <c r="Q85" s="195"/>
      <c r="R85" s="193"/>
      <c r="S85" s="192"/>
    </row>
    <row r="86" spans="2:48" s="112" customFormat="1" ht="10.35" customHeight="1" x14ac:dyDescent="0.35">
      <c r="B86" s="187"/>
      <c r="C86" s="188"/>
      <c r="D86" s="188"/>
      <c r="E86" s="188"/>
      <c r="F86" s="188"/>
      <c r="G86" s="188"/>
      <c r="H86" s="188"/>
      <c r="I86" s="188"/>
      <c r="J86" s="188"/>
      <c r="K86" s="188"/>
      <c r="L86" s="188"/>
      <c r="M86" s="188"/>
      <c r="N86" s="188"/>
      <c r="O86" s="188"/>
      <c r="P86" s="188"/>
      <c r="Q86" s="188"/>
      <c r="R86" s="188"/>
      <c r="S86" s="192"/>
    </row>
    <row r="87" spans="2:48" s="112" customFormat="1" ht="29.3" customHeight="1" x14ac:dyDescent="0.35">
      <c r="B87" s="187"/>
      <c r="C87" s="230" t="s">
        <v>130</v>
      </c>
      <c r="D87" s="231"/>
      <c r="E87" s="231"/>
      <c r="F87" s="231"/>
      <c r="G87" s="231"/>
      <c r="H87" s="207"/>
      <c r="I87" s="207"/>
      <c r="J87" s="207"/>
      <c r="K87" s="207"/>
      <c r="L87" s="207"/>
      <c r="M87" s="207"/>
      <c r="N87" s="230" t="s">
        <v>131</v>
      </c>
      <c r="O87" s="231"/>
      <c r="P87" s="231"/>
      <c r="Q87" s="231"/>
      <c r="R87" s="207"/>
      <c r="S87" s="192"/>
    </row>
    <row r="88" spans="2:48" s="112" customFormat="1" ht="10.35" customHeight="1" x14ac:dyDescent="0.35">
      <c r="B88" s="187"/>
      <c r="C88" s="188"/>
      <c r="D88" s="188"/>
      <c r="E88" s="188"/>
      <c r="F88" s="188"/>
      <c r="G88" s="188"/>
      <c r="H88" s="188"/>
      <c r="I88" s="188"/>
      <c r="J88" s="188"/>
      <c r="K88" s="188"/>
      <c r="L88" s="188"/>
      <c r="M88" s="188"/>
      <c r="N88" s="188"/>
      <c r="O88" s="188"/>
      <c r="P88" s="188"/>
      <c r="Q88" s="188"/>
      <c r="R88" s="188"/>
      <c r="S88" s="192"/>
    </row>
    <row r="89" spans="2:48" s="112" customFormat="1" ht="29.3" customHeight="1" x14ac:dyDescent="0.35">
      <c r="B89" s="187"/>
      <c r="C89" s="232" t="s">
        <v>132</v>
      </c>
      <c r="D89" s="188"/>
      <c r="E89" s="188"/>
      <c r="F89" s="188"/>
      <c r="G89" s="188"/>
      <c r="H89" s="188"/>
      <c r="I89" s="188"/>
      <c r="J89" s="188"/>
      <c r="K89" s="188"/>
      <c r="L89" s="188"/>
      <c r="M89" s="188"/>
      <c r="N89" s="233">
        <f>N113</f>
        <v>0</v>
      </c>
      <c r="O89" s="234"/>
      <c r="P89" s="234"/>
      <c r="Q89" s="234"/>
      <c r="R89" s="235"/>
      <c r="S89" s="192"/>
      <c r="AV89" s="172" t="s">
        <v>133</v>
      </c>
    </row>
    <row r="90" spans="2:48" s="242" customFormat="1" ht="24.9" customHeight="1" x14ac:dyDescent="0.35">
      <c r="B90" s="236"/>
      <c r="C90" s="237"/>
      <c r="D90" s="238" t="s">
        <v>2241</v>
      </c>
      <c r="E90" s="237"/>
      <c r="F90" s="237"/>
      <c r="G90" s="237"/>
      <c r="H90" s="237"/>
      <c r="I90" s="237"/>
      <c r="J90" s="237"/>
      <c r="K90" s="237"/>
      <c r="L90" s="237"/>
      <c r="M90" s="237"/>
      <c r="N90" s="239">
        <f>N114</f>
        <v>0</v>
      </c>
      <c r="O90" s="240"/>
      <c r="P90" s="240"/>
      <c r="Q90" s="240"/>
      <c r="R90" s="237"/>
      <c r="S90" s="241"/>
    </row>
    <row r="91" spans="2:48" s="249" customFormat="1" ht="20" customHeight="1" x14ac:dyDescent="0.35">
      <c r="B91" s="243"/>
      <c r="C91" s="244"/>
      <c r="D91" s="245" t="s">
        <v>2242</v>
      </c>
      <c r="E91" s="244"/>
      <c r="F91" s="244"/>
      <c r="G91" s="244"/>
      <c r="H91" s="244"/>
      <c r="I91" s="244"/>
      <c r="J91" s="244"/>
      <c r="K91" s="244"/>
      <c r="L91" s="244"/>
      <c r="M91" s="244"/>
      <c r="N91" s="246">
        <f>N115</f>
        <v>0</v>
      </c>
      <c r="O91" s="247"/>
      <c r="P91" s="247"/>
      <c r="Q91" s="247"/>
      <c r="R91" s="244"/>
      <c r="S91" s="248"/>
    </row>
    <row r="92" spans="2:48" s="112" customFormat="1" ht="21.8" customHeight="1" x14ac:dyDescent="0.35">
      <c r="B92" s="187"/>
      <c r="C92" s="188"/>
      <c r="D92" s="188"/>
      <c r="E92" s="188"/>
      <c r="F92" s="188"/>
      <c r="G92" s="188"/>
      <c r="H92" s="188"/>
      <c r="I92" s="188"/>
      <c r="J92" s="188"/>
      <c r="K92" s="188"/>
      <c r="L92" s="188"/>
      <c r="M92" s="188"/>
      <c r="N92" s="188"/>
      <c r="O92" s="188"/>
      <c r="P92" s="188"/>
      <c r="Q92" s="188"/>
      <c r="R92" s="188"/>
      <c r="S92" s="192"/>
    </row>
    <row r="93" spans="2:48" s="112" customFormat="1" ht="29.3" customHeight="1" x14ac:dyDescent="0.35">
      <c r="B93" s="187"/>
      <c r="C93" s="232" t="s">
        <v>157</v>
      </c>
      <c r="D93" s="188"/>
      <c r="E93" s="188"/>
      <c r="F93" s="188"/>
      <c r="G93" s="188"/>
      <c r="H93" s="188"/>
      <c r="I93" s="188"/>
      <c r="J93" s="188"/>
      <c r="K93" s="188"/>
      <c r="L93" s="188"/>
      <c r="M93" s="188"/>
      <c r="N93" s="234">
        <v>0</v>
      </c>
      <c r="O93" s="250"/>
      <c r="P93" s="250"/>
      <c r="Q93" s="250"/>
      <c r="R93" s="251"/>
      <c r="S93" s="192"/>
      <c r="U93" s="252"/>
      <c r="V93" s="253" t="s">
        <v>38</v>
      </c>
    </row>
    <row r="94" spans="2:48" s="112" customFormat="1" ht="18" customHeight="1" x14ac:dyDescent="0.35">
      <c r="B94" s="187"/>
      <c r="C94" s="188"/>
      <c r="D94" s="188"/>
      <c r="E94" s="188"/>
      <c r="F94" s="188"/>
      <c r="G94" s="188"/>
      <c r="H94" s="188"/>
      <c r="I94" s="188"/>
      <c r="J94" s="188"/>
      <c r="K94" s="188"/>
      <c r="L94" s="188"/>
      <c r="M94" s="188"/>
      <c r="N94" s="188"/>
      <c r="O94" s="188"/>
      <c r="P94" s="188"/>
      <c r="Q94" s="188"/>
      <c r="R94" s="188"/>
      <c r="S94" s="192"/>
    </row>
    <row r="95" spans="2:48" s="112" customFormat="1" ht="29.3" customHeight="1" x14ac:dyDescent="0.35">
      <c r="B95" s="187"/>
      <c r="C95" s="254" t="s">
        <v>115</v>
      </c>
      <c r="D95" s="207"/>
      <c r="E95" s="207"/>
      <c r="F95" s="207"/>
      <c r="G95" s="207"/>
      <c r="H95" s="207"/>
      <c r="I95" s="207"/>
      <c r="J95" s="207"/>
      <c r="K95" s="207"/>
      <c r="L95" s="255">
        <f>ROUND(SUM(N89+N93),2)</f>
        <v>0</v>
      </c>
      <c r="M95" s="255"/>
      <c r="N95" s="255"/>
      <c r="O95" s="255"/>
      <c r="P95" s="255"/>
      <c r="Q95" s="255"/>
      <c r="R95" s="256"/>
      <c r="S95" s="192"/>
    </row>
    <row r="96" spans="2:48" s="112" customFormat="1" ht="6.9" customHeight="1" x14ac:dyDescent="0.35">
      <c r="B96" s="222"/>
      <c r="C96" s="223"/>
      <c r="D96" s="223"/>
      <c r="E96" s="223"/>
      <c r="F96" s="223"/>
      <c r="G96" s="223"/>
      <c r="H96" s="223"/>
      <c r="I96" s="223"/>
      <c r="J96" s="223"/>
      <c r="K96" s="223"/>
      <c r="L96" s="223"/>
      <c r="M96" s="223"/>
      <c r="N96" s="223"/>
      <c r="O96" s="223"/>
      <c r="P96" s="223"/>
      <c r="Q96" s="223"/>
      <c r="R96" s="223"/>
      <c r="S96" s="224"/>
    </row>
    <row r="100" spans="2:28" s="112" customFormat="1" ht="6.9" customHeight="1" x14ac:dyDescent="0.35">
      <c r="B100" s="225"/>
      <c r="C100" s="226"/>
      <c r="D100" s="226"/>
      <c r="E100" s="226"/>
      <c r="F100" s="226"/>
      <c r="G100" s="226"/>
      <c r="H100" s="226"/>
      <c r="I100" s="226"/>
      <c r="J100" s="226"/>
      <c r="K100" s="226"/>
      <c r="L100" s="226"/>
      <c r="M100" s="226"/>
      <c r="N100" s="226"/>
      <c r="O100" s="226"/>
      <c r="P100" s="226"/>
      <c r="Q100" s="226"/>
      <c r="R100" s="226"/>
      <c r="S100" s="227"/>
    </row>
    <row r="101" spans="2:28" s="112" customFormat="1" ht="37" customHeight="1" x14ac:dyDescent="0.35">
      <c r="B101" s="187"/>
      <c r="C101" s="177" t="s">
        <v>158</v>
      </c>
      <c r="D101" s="191"/>
      <c r="E101" s="191"/>
      <c r="F101" s="191"/>
      <c r="G101" s="191"/>
      <c r="H101" s="191"/>
      <c r="I101" s="191"/>
      <c r="J101" s="191"/>
      <c r="K101" s="191"/>
      <c r="L101" s="191"/>
      <c r="M101" s="191"/>
      <c r="N101" s="191"/>
      <c r="O101" s="191"/>
      <c r="P101" s="191"/>
      <c r="Q101" s="191"/>
      <c r="R101" s="188"/>
      <c r="S101" s="192"/>
    </row>
    <row r="102" spans="2:28" s="112" customFormat="1" ht="6.9" customHeight="1" x14ac:dyDescent="0.35">
      <c r="B102" s="187"/>
      <c r="C102" s="188"/>
      <c r="D102" s="188"/>
      <c r="E102" s="188"/>
      <c r="F102" s="188"/>
      <c r="G102" s="188"/>
      <c r="H102" s="188"/>
      <c r="I102" s="188"/>
      <c r="J102" s="188"/>
      <c r="K102" s="188"/>
      <c r="L102" s="188"/>
      <c r="M102" s="188"/>
      <c r="N102" s="188"/>
      <c r="O102" s="188"/>
      <c r="P102" s="188"/>
      <c r="Q102" s="188"/>
      <c r="R102" s="188"/>
      <c r="S102" s="192"/>
    </row>
    <row r="103" spans="2:28" s="112" customFormat="1" ht="29.95" customHeight="1" x14ac:dyDescent="0.35">
      <c r="B103" s="187"/>
      <c r="C103" s="183" t="s">
        <v>17</v>
      </c>
      <c r="D103" s="188"/>
      <c r="E103" s="188"/>
      <c r="F103" s="184" t="str">
        <f>F6</f>
        <v>Modernizace střediska praktického vyučování v Chlumci nad Cidlinou</v>
      </c>
      <c r="G103" s="185"/>
      <c r="H103" s="185"/>
      <c r="I103" s="185"/>
      <c r="J103" s="185"/>
      <c r="K103" s="185"/>
      <c r="L103" s="185"/>
      <c r="M103" s="185"/>
      <c r="N103" s="185"/>
      <c r="O103" s="185"/>
      <c r="P103" s="185"/>
      <c r="Q103" s="188"/>
      <c r="R103" s="188"/>
      <c r="S103" s="192"/>
    </row>
    <row r="104" spans="2:28" ht="29.95" customHeight="1" x14ac:dyDescent="0.35">
      <c r="B104" s="176"/>
      <c r="C104" s="183" t="s">
        <v>122</v>
      </c>
      <c r="D104" s="182"/>
      <c r="E104" s="182"/>
      <c r="F104" s="184" t="s">
        <v>123</v>
      </c>
      <c r="G104" s="186"/>
      <c r="H104" s="186"/>
      <c r="I104" s="186"/>
      <c r="J104" s="186"/>
      <c r="K104" s="186"/>
      <c r="L104" s="186"/>
      <c r="M104" s="186"/>
      <c r="N104" s="186"/>
      <c r="O104" s="186"/>
      <c r="P104" s="186"/>
      <c r="Q104" s="182"/>
      <c r="R104" s="182"/>
      <c r="S104" s="180"/>
    </row>
    <row r="105" spans="2:28" s="112" customFormat="1" ht="37" customHeight="1" x14ac:dyDescent="0.35">
      <c r="B105" s="187"/>
      <c r="C105" s="228" t="s">
        <v>124</v>
      </c>
      <c r="D105" s="188"/>
      <c r="E105" s="188"/>
      <c r="F105" s="229" t="str">
        <f>F8</f>
        <v>17-SO006-01.6 - D.1.4.5  Silnoproudá elektrotechnika</v>
      </c>
      <c r="G105" s="191"/>
      <c r="H105" s="191"/>
      <c r="I105" s="191"/>
      <c r="J105" s="191"/>
      <c r="K105" s="191"/>
      <c r="L105" s="191"/>
      <c r="M105" s="191"/>
      <c r="N105" s="191"/>
      <c r="O105" s="191"/>
      <c r="P105" s="191"/>
      <c r="Q105" s="188"/>
      <c r="R105" s="188"/>
      <c r="S105" s="192"/>
    </row>
    <row r="106" spans="2:28" s="112" customFormat="1" ht="6.9" customHeight="1" x14ac:dyDescent="0.35">
      <c r="B106" s="187"/>
      <c r="C106" s="188"/>
      <c r="D106" s="188"/>
      <c r="E106" s="188"/>
      <c r="F106" s="188"/>
      <c r="G106" s="188"/>
      <c r="H106" s="188"/>
      <c r="I106" s="188"/>
      <c r="J106" s="188"/>
      <c r="K106" s="188"/>
      <c r="L106" s="188"/>
      <c r="M106" s="188"/>
      <c r="N106" s="188"/>
      <c r="O106" s="188"/>
      <c r="P106" s="188"/>
      <c r="Q106" s="188"/>
      <c r="R106" s="188"/>
      <c r="S106" s="192"/>
    </row>
    <row r="107" spans="2:28" s="112" customFormat="1" ht="18" customHeight="1" x14ac:dyDescent="0.35">
      <c r="B107" s="187"/>
      <c r="C107" s="183" t="s">
        <v>21</v>
      </c>
      <c r="D107" s="188"/>
      <c r="E107" s="188"/>
      <c r="F107" s="193" t="str">
        <f>F10</f>
        <v>Chlumec nad Cidlinou</v>
      </c>
      <c r="G107" s="188"/>
      <c r="H107" s="188"/>
      <c r="I107" s="188"/>
      <c r="J107" s="188"/>
      <c r="K107" s="183" t="s">
        <v>23</v>
      </c>
      <c r="L107" s="188"/>
      <c r="M107" s="194">
        <f>IF(O10="","",O10)</f>
        <v>0</v>
      </c>
      <c r="N107" s="194"/>
      <c r="O107" s="194"/>
      <c r="P107" s="194"/>
      <c r="Q107" s="188"/>
      <c r="R107" s="188"/>
      <c r="S107" s="192"/>
    </row>
    <row r="108" spans="2:28" s="112" customFormat="1" ht="6.9" customHeight="1" x14ac:dyDescent="0.35">
      <c r="B108" s="187"/>
      <c r="C108" s="188"/>
      <c r="D108" s="188"/>
      <c r="E108" s="188"/>
      <c r="F108" s="188"/>
      <c r="G108" s="188"/>
      <c r="H108" s="188"/>
      <c r="I108" s="188"/>
      <c r="J108" s="188"/>
      <c r="K108" s="188"/>
      <c r="L108" s="188"/>
      <c r="M108" s="188"/>
      <c r="N108" s="188"/>
      <c r="O108" s="188"/>
      <c r="P108" s="188"/>
      <c r="Q108" s="188"/>
      <c r="R108" s="188"/>
      <c r="S108" s="192"/>
    </row>
    <row r="109" spans="2:28" s="112" customFormat="1" x14ac:dyDescent="0.35">
      <c r="B109" s="187"/>
      <c r="C109" s="183" t="s">
        <v>24</v>
      </c>
      <c r="D109" s="188"/>
      <c r="E109" s="188"/>
      <c r="F109" s="193" t="str">
        <f>E13</f>
        <v>Královéhradecký kraj</v>
      </c>
      <c r="G109" s="188"/>
      <c r="H109" s="188"/>
      <c r="I109" s="188"/>
      <c r="J109" s="188"/>
      <c r="K109" s="183" t="s">
        <v>29</v>
      </c>
      <c r="L109" s="188"/>
      <c r="M109" s="195" t="str">
        <f>E19</f>
        <v>PROMED Brno spol.s.r.o</v>
      </c>
      <c r="N109" s="195"/>
      <c r="O109" s="195"/>
      <c r="P109" s="195"/>
      <c r="Q109" s="195"/>
      <c r="R109" s="193"/>
      <c r="S109" s="192"/>
    </row>
    <row r="110" spans="2:28" s="112" customFormat="1" ht="14.4" customHeight="1" x14ac:dyDescent="0.35">
      <c r="B110" s="187"/>
      <c r="C110" s="183" t="s">
        <v>28</v>
      </c>
      <c r="D110" s="188"/>
      <c r="E110" s="188"/>
      <c r="F110" s="193">
        <f>IF(E16="","",E16)</f>
        <v>0</v>
      </c>
      <c r="G110" s="188"/>
      <c r="H110" s="188"/>
      <c r="I110" s="188"/>
      <c r="J110" s="188"/>
      <c r="K110" s="183" t="s">
        <v>32</v>
      </c>
      <c r="L110" s="188"/>
      <c r="M110" s="195" t="str">
        <f>E22</f>
        <v xml:space="preserve"> </v>
      </c>
      <c r="N110" s="195"/>
      <c r="O110" s="195"/>
      <c r="P110" s="195"/>
      <c r="Q110" s="195"/>
      <c r="R110" s="193"/>
      <c r="S110" s="192"/>
    </row>
    <row r="111" spans="2:28" s="112" customFormat="1" ht="10.35" customHeight="1" x14ac:dyDescent="0.35">
      <c r="B111" s="187"/>
      <c r="C111" s="188"/>
      <c r="D111" s="188"/>
      <c r="E111" s="188"/>
      <c r="F111" s="188"/>
      <c r="G111" s="188"/>
      <c r="H111" s="188"/>
      <c r="I111" s="188"/>
      <c r="J111" s="188"/>
      <c r="K111" s="188"/>
      <c r="L111" s="188"/>
      <c r="M111" s="188"/>
      <c r="N111" s="188"/>
      <c r="O111" s="188"/>
      <c r="P111" s="188"/>
      <c r="Q111" s="188"/>
      <c r="R111" s="188"/>
      <c r="S111" s="192"/>
    </row>
    <row r="112" spans="2:28" s="263" customFormat="1" ht="29.3" customHeight="1" x14ac:dyDescent="0.35">
      <c r="B112" s="257"/>
      <c r="C112" s="258" t="s">
        <v>159</v>
      </c>
      <c r="D112" s="259" t="s">
        <v>160</v>
      </c>
      <c r="E112" s="259" t="s">
        <v>56</v>
      </c>
      <c r="F112" s="260" t="s">
        <v>161</v>
      </c>
      <c r="G112" s="260"/>
      <c r="H112" s="260"/>
      <c r="I112" s="260"/>
      <c r="J112" s="259" t="s">
        <v>162</v>
      </c>
      <c r="K112" s="259" t="s">
        <v>163</v>
      </c>
      <c r="L112" s="261" t="s">
        <v>164</v>
      </c>
      <c r="M112" s="261"/>
      <c r="N112" s="260" t="s">
        <v>131</v>
      </c>
      <c r="O112" s="260"/>
      <c r="P112" s="260"/>
      <c r="Q112" s="260"/>
      <c r="R112" s="111" t="s">
        <v>2285</v>
      </c>
      <c r="S112" s="262"/>
      <c r="U112" s="264" t="s">
        <v>165</v>
      </c>
      <c r="V112" s="265" t="s">
        <v>38</v>
      </c>
      <c r="W112" s="265" t="s">
        <v>166</v>
      </c>
      <c r="X112" s="265" t="s">
        <v>167</v>
      </c>
      <c r="Y112" s="265" t="s">
        <v>168</v>
      </c>
      <c r="Z112" s="265" t="s">
        <v>169</v>
      </c>
      <c r="AA112" s="265" t="s">
        <v>170</v>
      </c>
      <c r="AB112" s="266" t="s">
        <v>171</v>
      </c>
    </row>
    <row r="113" spans="2:66" s="112" customFormat="1" ht="29.3" customHeight="1" x14ac:dyDescent="0.35">
      <c r="B113" s="187"/>
      <c r="C113" s="267" t="s">
        <v>127</v>
      </c>
      <c r="D113" s="188"/>
      <c r="E113" s="188"/>
      <c r="F113" s="188"/>
      <c r="G113" s="188"/>
      <c r="H113" s="188"/>
      <c r="I113" s="188"/>
      <c r="J113" s="188"/>
      <c r="K113" s="188"/>
      <c r="L113" s="188"/>
      <c r="M113" s="188"/>
      <c r="N113" s="268">
        <f>BL113</f>
        <v>0</v>
      </c>
      <c r="O113" s="269"/>
      <c r="P113" s="269"/>
      <c r="Q113" s="269"/>
      <c r="S113" s="192"/>
      <c r="U113" s="270"/>
      <c r="V113" s="197"/>
      <c r="W113" s="197"/>
      <c r="X113" s="271">
        <f>X114</f>
        <v>0</v>
      </c>
      <c r="Y113" s="197"/>
      <c r="Z113" s="271">
        <f>Z114</f>
        <v>0</v>
      </c>
      <c r="AA113" s="197"/>
      <c r="AB113" s="272">
        <f>AB114</f>
        <v>0</v>
      </c>
      <c r="AU113" s="172" t="s">
        <v>73</v>
      </c>
      <c r="AV113" s="172" t="s">
        <v>133</v>
      </c>
      <c r="BL113" s="273">
        <f>BL114</f>
        <v>0</v>
      </c>
    </row>
    <row r="114" spans="2:66" s="113" customFormat="1" ht="37.35" customHeight="1" x14ac:dyDescent="0.35">
      <c r="B114" s="274"/>
      <c r="C114" s="275"/>
      <c r="D114" s="276" t="s">
        <v>2241</v>
      </c>
      <c r="E114" s="276"/>
      <c r="F114" s="276"/>
      <c r="G114" s="276"/>
      <c r="H114" s="276"/>
      <c r="I114" s="276"/>
      <c r="J114" s="276"/>
      <c r="K114" s="276"/>
      <c r="L114" s="276"/>
      <c r="M114" s="276"/>
      <c r="N114" s="277">
        <f>BL114</f>
        <v>0</v>
      </c>
      <c r="O114" s="239"/>
      <c r="P114" s="239"/>
      <c r="Q114" s="239"/>
      <c r="S114" s="278"/>
      <c r="U114" s="279"/>
      <c r="V114" s="275"/>
      <c r="W114" s="275"/>
      <c r="X114" s="280">
        <f>X115</f>
        <v>0</v>
      </c>
      <c r="Y114" s="275"/>
      <c r="Z114" s="280">
        <f>Z115</f>
        <v>0</v>
      </c>
      <c r="AA114" s="275"/>
      <c r="AB114" s="281">
        <f>AB115</f>
        <v>0</v>
      </c>
      <c r="AS114" s="282" t="s">
        <v>190</v>
      </c>
      <c r="AU114" s="283" t="s">
        <v>73</v>
      </c>
      <c r="AV114" s="283" t="s">
        <v>74</v>
      </c>
      <c r="AZ114" s="282" t="s">
        <v>172</v>
      </c>
      <c r="BL114" s="284">
        <f>BL115</f>
        <v>0</v>
      </c>
    </row>
    <row r="115" spans="2:66" s="113" customFormat="1" ht="20" customHeight="1" x14ac:dyDescent="0.35">
      <c r="B115" s="274"/>
      <c r="C115" s="275"/>
      <c r="D115" s="285" t="s">
        <v>2242</v>
      </c>
      <c r="E115" s="285"/>
      <c r="F115" s="285"/>
      <c r="G115" s="285"/>
      <c r="H115" s="285"/>
      <c r="I115" s="285"/>
      <c r="J115" s="285"/>
      <c r="K115" s="285"/>
      <c r="L115" s="285"/>
      <c r="M115" s="285"/>
      <c r="N115" s="286">
        <f>BL115</f>
        <v>0</v>
      </c>
      <c r="O115" s="287"/>
      <c r="P115" s="287"/>
      <c r="Q115" s="287"/>
      <c r="S115" s="278"/>
      <c r="U115" s="279"/>
      <c r="V115" s="275"/>
      <c r="W115" s="275"/>
      <c r="X115" s="280">
        <f>X116</f>
        <v>0</v>
      </c>
      <c r="Y115" s="275"/>
      <c r="Z115" s="280">
        <f>Z116</f>
        <v>0</v>
      </c>
      <c r="AA115" s="275"/>
      <c r="AB115" s="281">
        <f>AB116</f>
        <v>0</v>
      </c>
      <c r="AS115" s="282" t="s">
        <v>190</v>
      </c>
      <c r="AU115" s="283" t="s">
        <v>73</v>
      </c>
      <c r="AV115" s="283" t="s">
        <v>81</v>
      </c>
      <c r="AZ115" s="282" t="s">
        <v>172</v>
      </c>
      <c r="BL115" s="284">
        <f>BL116</f>
        <v>0</v>
      </c>
    </row>
    <row r="116" spans="2:66" s="112" customFormat="1" ht="22.6" customHeight="1" x14ac:dyDescent="0.35">
      <c r="B116" s="187"/>
      <c r="C116" s="288" t="s">
        <v>86</v>
      </c>
      <c r="D116" s="288" t="s">
        <v>173</v>
      </c>
      <c r="E116" s="289" t="s">
        <v>1814</v>
      </c>
      <c r="F116" s="290" t="s">
        <v>2243</v>
      </c>
      <c r="G116" s="290"/>
      <c r="H116" s="290"/>
      <c r="I116" s="290"/>
      <c r="J116" s="291" t="s">
        <v>1790</v>
      </c>
      <c r="K116" s="292">
        <v>1</v>
      </c>
      <c r="L116" s="293"/>
      <c r="M116" s="293"/>
      <c r="N116" s="294">
        <f>ROUND(L116*K116,2)</f>
        <v>0</v>
      </c>
      <c r="O116" s="294"/>
      <c r="P116" s="294"/>
      <c r="Q116" s="294"/>
      <c r="R116" s="114" t="s">
        <v>5</v>
      </c>
      <c r="S116" s="192"/>
      <c r="U116" s="295" t="s">
        <v>5</v>
      </c>
      <c r="V116" s="296" t="s">
        <v>39</v>
      </c>
      <c r="W116" s="297">
        <v>0</v>
      </c>
      <c r="X116" s="297">
        <f>W116*K116</f>
        <v>0</v>
      </c>
      <c r="Y116" s="297">
        <v>0</v>
      </c>
      <c r="Z116" s="297">
        <f>Y116*K116</f>
        <v>0</v>
      </c>
      <c r="AA116" s="297">
        <v>0</v>
      </c>
      <c r="AB116" s="298">
        <f>AA116*K116</f>
        <v>0</v>
      </c>
      <c r="AS116" s="172" t="s">
        <v>909</v>
      </c>
      <c r="AU116" s="172" t="s">
        <v>173</v>
      </c>
      <c r="AV116" s="172" t="s">
        <v>86</v>
      </c>
      <c r="AZ116" s="172" t="s">
        <v>172</v>
      </c>
      <c r="BF116" s="299">
        <f>IF(V116="základní",N116,0)</f>
        <v>0</v>
      </c>
      <c r="BG116" s="299">
        <f>IF(V116="snížená",N116,0)</f>
        <v>0</v>
      </c>
      <c r="BH116" s="299">
        <f>IF(V116="zákl. přenesená",N116,0)</f>
        <v>0</v>
      </c>
      <c r="BI116" s="299">
        <f>IF(V116="sníž. přenesená",N116,0)</f>
        <v>0</v>
      </c>
      <c r="BJ116" s="299">
        <f>IF(V116="nulová",N116,0)</f>
        <v>0</v>
      </c>
      <c r="BK116" s="172" t="s">
        <v>81</v>
      </c>
      <c r="BL116" s="299">
        <f>ROUND(L116*K116,2)</f>
        <v>0</v>
      </c>
      <c r="BM116" s="172" t="s">
        <v>909</v>
      </c>
      <c r="BN116" s="172" t="s">
        <v>2244</v>
      </c>
    </row>
    <row r="117" spans="2:66" s="112" customFormat="1" ht="6.9" customHeight="1" x14ac:dyDescent="0.35">
      <c r="B117" s="222"/>
      <c r="C117" s="223"/>
      <c r="D117" s="223"/>
      <c r="E117" s="223"/>
      <c r="F117" s="223"/>
      <c r="G117" s="223"/>
      <c r="H117" s="223"/>
      <c r="I117" s="223"/>
      <c r="J117" s="223"/>
      <c r="K117" s="223"/>
      <c r="L117" s="223"/>
      <c r="M117" s="223"/>
      <c r="N117" s="223"/>
      <c r="O117" s="223"/>
      <c r="P117" s="223"/>
      <c r="Q117" s="223"/>
      <c r="R117" s="223"/>
      <c r="S117" s="224"/>
    </row>
  </sheetData>
  <sheetProtection algorithmName="SHA-512" hashValue="MqaCbXL4HJwpqa/1v7hfuQrXtIGHL807UzS6QIITFbKEkSHzQ26Wv3peNIF9zgo/M3I1ps5hcIj2EvDJJNaZvQ==" saltValue="gGCOqd/KGZbUBVjXF+RK1g==" spinCount="100000" sheet="1" objects="1" scenarios="1"/>
  <protectedRanges>
    <protectedRange sqref="L116:M116" name="Oblast1"/>
  </protectedRanges>
  <mergeCells count="61">
    <mergeCell ref="C2:Q2"/>
    <mergeCell ref="C4:Q4"/>
    <mergeCell ref="F6:P6"/>
    <mergeCell ref="F7:P7"/>
    <mergeCell ref="F8:P8"/>
    <mergeCell ref="O10:P10"/>
    <mergeCell ref="O12:P12"/>
    <mergeCell ref="O13:P13"/>
    <mergeCell ref="O15:P15"/>
    <mergeCell ref="O16:P16"/>
    <mergeCell ref="O18:P18"/>
    <mergeCell ref="O19:P19"/>
    <mergeCell ref="O21:P21"/>
    <mergeCell ref="O22:P22"/>
    <mergeCell ref="E25:L25"/>
    <mergeCell ref="M28:P28"/>
    <mergeCell ref="M29:P29"/>
    <mergeCell ref="M31:P31"/>
    <mergeCell ref="H33:J33"/>
    <mergeCell ref="M33:P33"/>
    <mergeCell ref="H34:J34"/>
    <mergeCell ref="M34:P34"/>
    <mergeCell ref="H35:J35"/>
    <mergeCell ref="M35:P35"/>
    <mergeCell ref="H36:J36"/>
    <mergeCell ref="M36:P36"/>
    <mergeCell ref="H37:J37"/>
    <mergeCell ref="M37:P37"/>
    <mergeCell ref="L39:P39"/>
    <mergeCell ref="C76:Q76"/>
    <mergeCell ref="F78:P78"/>
    <mergeCell ref="F79:P79"/>
    <mergeCell ref="F80:P80"/>
    <mergeCell ref="M82:P82"/>
    <mergeCell ref="M84:Q84"/>
    <mergeCell ref="M85:Q85"/>
    <mergeCell ref="L95:Q95"/>
    <mergeCell ref="C101:Q101"/>
    <mergeCell ref="F103:P103"/>
    <mergeCell ref="F104:P104"/>
    <mergeCell ref="C87:G87"/>
    <mergeCell ref="N87:Q87"/>
    <mergeCell ref="N89:Q89"/>
    <mergeCell ref="N90:Q90"/>
    <mergeCell ref="N91:Q91"/>
    <mergeCell ref="H1:K1"/>
    <mergeCell ref="T2:AD2"/>
    <mergeCell ref="F116:I116"/>
    <mergeCell ref="L116:M116"/>
    <mergeCell ref="N116:Q116"/>
    <mergeCell ref="N113:Q113"/>
    <mergeCell ref="N114:Q114"/>
    <mergeCell ref="N115:Q115"/>
    <mergeCell ref="F105:P105"/>
    <mergeCell ref="M107:P107"/>
    <mergeCell ref="M109:Q109"/>
    <mergeCell ref="M110:Q110"/>
    <mergeCell ref="F112:I112"/>
    <mergeCell ref="L112:M112"/>
    <mergeCell ref="N112:Q112"/>
    <mergeCell ref="N93:Q93"/>
  </mergeCells>
  <hyperlinks>
    <hyperlink ref="F1:G1" location="C2" display="1) Krycí list rozpočtu"/>
    <hyperlink ref="H1:K1" location="C87" display="2) Rekapitulace rozpočtu"/>
    <hyperlink ref="L1" location="C112" display="3) Rozpočet"/>
    <hyperlink ref="T1:U1" location="'Rekapitulace stavby'!C2" display="Rekapitulace stavby"/>
  </hyperlinks>
  <pageMargins left="0.58333330000000005" right="0.58333330000000005" top="0.5" bottom="0.46666669999999999" header="0" footer="0"/>
  <pageSetup paperSize="9" scale="96" fitToHeight="100" orientation="portrait" blackAndWhite="1" r:id="rId1"/>
  <headerFooter>
    <oddFooter>&amp;CStrana &amp;P z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O117"/>
  <sheetViews>
    <sheetView showGridLines="0" workbookViewId="0">
      <pane ySplit="1" topLeftCell="A101" activePane="bottomLeft" state="frozen"/>
      <selection pane="bottomLeft" activeCell="L116" sqref="L116:M116"/>
    </sheetView>
  </sheetViews>
  <sheetFormatPr defaultRowHeight="13.1" x14ac:dyDescent="0.35"/>
  <cols>
    <col min="1" max="1" width="8.33203125" style="166" customWidth="1"/>
    <col min="2" max="2" width="1.6640625" style="166" customWidth="1"/>
    <col min="3" max="3" width="4.1640625" style="166" customWidth="1"/>
    <col min="4" max="4" width="4.33203125" style="166" customWidth="1"/>
    <col min="5" max="5" width="17.1640625" style="166" customWidth="1"/>
    <col min="6" max="7" width="11.1640625" style="166" customWidth="1"/>
    <col min="8" max="8" width="12.5" style="166" customWidth="1"/>
    <col min="9" max="9" width="7" style="166" customWidth="1"/>
    <col min="10" max="10" width="5.1640625" style="166" customWidth="1"/>
    <col min="11" max="11" width="11.5" style="166" customWidth="1"/>
    <col min="12" max="12" width="12" style="166" customWidth="1"/>
    <col min="13" max="14" width="6" style="166" customWidth="1"/>
    <col min="15" max="15" width="2" style="166" customWidth="1"/>
    <col min="16" max="16" width="12.5" style="166" customWidth="1"/>
    <col min="17" max="17" width="4.1640625" style="166" customWidth="1"/>
    <col min="18" max="18" width="16.33203125" style="166" customWidth="1"/>
    <col min="19" max="19" width="1.6640625" style="166" customWidth="1"/>
    <col min="20" max="20" width="8.1640625" style="166" customWidth="1"/>
    <col min="21" max="21" width="29.6640625" style="166" hidden="1" customWidth="1"/>
    <col min="22" max="22" width="16.33203125" style="166" hidden="1" customWidth="1"/>
    <col min="23" max="23" width="12.33203125" style="166" hidden="1" customWidth="1"/>
    <col min="24" max="24" width="16.33203125" style="166" hidden="1" customWidth="1"/>
    <col min="25" max="25" width="12.1640625" style="166" hidden="1" customWidth="1"/>
    <col min="26" max="26" width="15" style="166" hidden="1" customWidth="1"/>
    <col min="27" max="27" width="11" style="166" hidden="1" customWidth="1"/>
    <col min="28" max="28" width="15" style="166" hidden="1" customWidth="1"/>
    <col min="29" max="29" width="16.33203125" style="166" hidden="1" customWidth="1"/>
    <col min="30" max="30" width="11" style="166" customWidth="1"/>
    <col min="31" max="31" width="15" style="166" customWidth="1"/>
    <col min="32" max="32" width="16.33203125" style="166" customWidth="1"/>
    <col min="33" max="44" width="9.33203125" style="166"/>
    <col min="45" max="66" width="9.33203125" style="166" hidden="1"/>
    <col min="67" max="16384" width="9.33203125" style="166"/>
  </cols>
  <sheetData>
    <row r="1" spans="1:67" ht="21.8" customHeight="1" x14ac:dyDescent="0.35">
      <c r="A1" s="105"/>
      <c r="B1" s="8"/>
      <c r="C1" s="8"/>
      <c r="D1" s="9" t="s">
        <v>1</v>
      </c>
      <c r="E1" s="8"/>
      <c r="F1" s="10" t="s">
        <v>116</v>
      </c>
      <c r="G1" s="10"/>
      <c r="H1" s="161" t="s">
        <v>117</v>
      </c>
      <c r="I1" s="161"/>
      <c r="J1" s="161"/>
      <c r="K1" s="161"/>
      <c r="L1" s="10" t="s">
        <v>118</v>
      </c>
      <c r="M1" s="8"/>
      <c r="N1" s="8"/>
      <c r="O1" s="9" t="s">
        <v>119</v>
      </c>
      <c r="P1" s="8"/>
      <c r="Q1" s="8"/>
      <c r="R1" s="8"/>
      <c r="S1" s="8"/>
      <c r="T1" s="10" t="s">
        <v>120</v>
      </c>
      <c r="U1" s="10"/>
      <c r="V1" s="105"/>
      <c r="W1" s="105"/>
      <c r="X1" s="105"/>
      <c r="Y1" s="105"/>
      <c r="Z1" s="105"/>
      <c r="AA1" s="105"/>
      <c r="AB1" s="105"/>
      <c r="AC1" s="105"/>
      <c r="AD1" s="105"/>
      <c r="AE1" s="105"/>
      <c r="AF1" s="105"/>
      <c r="AG1" s="105"/>
      <c r="AH1" s="105"/>
      <c r="AI1" s="105"/>
      <c r="AJ1" s="105"/>
      <c r="AK1" s="105"/>
      <c r="AL1" s="105"/>
      <c r="AM1" s="105"/>
      <c r="AN1" s="105"/>
      <c r="AO1" s="105"/>
      <c r="AP1" s="105"/>
      <c r="AQ1" s="105"/>
      <c r="AR1" s="105"/>
      <c r="AS1" s="105"/>
      <c r="AT1" s="105"/>
      <c r="AU1" s="105"/>
      <c r="AV1" s="105"/>
      <c r="AW1" s="105"/>
      <c r="AX1" s="105"/>
      <c r="AY1" s="105"/>
      <c r="AZ1" s="105"/>
      <c r="BA1" s="105"/>
      <c r="BB1" s="105"/>
      <c r="BC1" s="105"/>
      <c r="BD1" s="105"/>
      <c r="BE1" s="105"/>
      <c r="BF1" s="105"/>
      <c r="BG1" s="105"/>
      <c r="BH1" s="105"/>
      <c r="BI1" s="105"/>
      <c r="BJ1" s="105"/>
      <c r="BK1" s="105"/>
      <c r="BL1" s="105"/>
      <c r="BM1" s="105"/>
      <c r="BN1" s="105"/>
      <c r="BO1" s="105"/>
    </row>
    <row r="2" spans="1:67" ht="37" customHeight="1" x14ac:dyDescent="0.35">
      <c r="C2" s="167" t="s">
        <v>7</v>
      </c>
      <c r="D2" s="168"/>
      <c r="E2" s="168"/>
      <c r="F2" s="168"/>
      <c r="G2" s="168"/>
      <c r="H2" s="168"/>
      <c r="I2" s="168"/>
      <c r="J2" s="168"/>
      <c r="K2" s="168"/>
      <c r="L2" s="168"/>
      <c r="M2" s="168"/>
      <c r="N2" s="168"/>
      <c r="O2" s="168"/>
      <c r="P2" s="168"/>
      <c r="Q2" s="168"/>
      <c r="R2" s="169"/>
      <c r="T2" s="170" t="s">
        <v>8</v>
      </c>
      <c r="U2" s="171"/>
      <c r="V2" s="171"/>
      <c r="W2" s="171"/>
      <c r="X2" s="171"/>
      <c r="Y2" s="171"/>
      <c r="Z2" s="171"/>
      <c r="AA2" s="171"/>
      <c r="AB2" s="171"/>
      <c r="AC2" s="171"/>
      <c r="AD2" s="171"/>
      <c r="AU2" s="172" t="s">
        <v>105</v>
      </c>
    </row>
    <row r="3" spans="1:67" ht="6.9" customHeight="1" x14ac:dyDescent="0.35">
      <c r="B3" s="173"/>
      <c r="C3" s="174"/>
      <c r="D3" s="174"/>
      <c r="E3" s="174"/>
      <c r="F3" s="174"/>
      <c r="G3" s="174"/>
      <c r="H3" s="174"/>
      <c r="I3" s="174"/>
      <c r="J3" s="174"/>
      <c r="K3" s="174"/>
      <c r="L3" s="174"/>
      <c r="M3" s="174"/>
      <c r="N3" s="174"/>
      <c r="O3" s="174"/>
      <c r="P3" s="174"/>
      <c r="Q3" s="174"/>
      <c r="R3" s="174"/>
      <c r="S3" s="175"/>
      <c r="AU3" s="172" t="s">
        <v>86</v>
      </c>
    </row>
    <row r="4" spans="1:67" ht="37" customHeight="1" x14ac:dyDescent="0.35">
      <c r="B4" s="176"/>
      <c r="C4" s="177" t="s">
        <v>121</v>
      </c>
      <c r="D4" s="178"/>
      <c r="E4" s="178"/>
      <c r="F4" s="178"/>
      <c r="G4" s="178"/>
      <c r="H4" s="178"/>
      <c r="I4" s="178"/>
      <c r="J4" s="178"/>
      <c r="K4" s="178"/>
      <c r="L4" s="178"/>
      <c r="M4" s="178"/>
      <c r="N4" s="178"/>
      <c r="O4" s="178"/>
      <c r="P4" s="178"/>
      <c r="Q4" s="178"/>
      <c r="R4" s="179"/>
      <c r="S4" s="180"/>
      <c r="U4" s="181" t="s">
        <v>13</v>
      </c>
      <c r="AU4" s="172" t="s">
        <v>6</v>
      </c>
    </row>
    <row r="5" spans="1:67" ht="6.9" customHeight="1" x14ac:dyDescent="0.35">
      <c r="B5" s="176"/>
      <c r="C5" s="182"/>
      <c r="D5" s="182"/>
      <c r="E5" s="182"/>
      <c r="F5" s="182"/>
      <c r="G5" s="182"/>
      <c r="H5" s="182"/>
      <c r="I5" s="182"/>
      <c r="J5" s="182"/>
      <c r="K5" s="182"/>
      <c r="L5" s="182"/>
      <c r="M5" s="182"/>
      <c r="N5" s="182"/>
      <c r="O5" s="182"/>
      <c r="P5" s="182"/>
      <c r="Q5" s="182"/>
      <c r="R5" s="182"/>
      <c r="S5" s="180"/>
    </row>
    <row r="6" spans="1:67" ht="25.4" customHeight="1" x14ac:dyDescent="0.35">
      <c r="B6" s="176"/>
      <c r="C6" s="182"/>
      <c r="D6" s="183" t="s">
        <v>17</v>
      </c>
      <c r="E6" s="182"/>
      <c r="F6" s="184" t="str">
        <f>'Rekapitulace stavby'!K6</f>
        <v>Modernizace střediska praktického vyučování v Chlumci nad Cidlinou</v>
      </c>
      <c r="G6" s="185"/>
      <c r="H6" s="185"/>
      <c r="I6" s="185"/>
      <c r="J6" s="185"/>
      <c r="K6" s="185"/>
      <c r="L6" s="185"/>
      <c r="M6" s="185"/>
      <c r="N6" s="185"/>
      <c r="O6" s="185"/>
      <c r="P6" s="185"/>
      <c r="Q6" s="182"/>
      <c r="R6" s="182"/>
      <c r="S6" s="180"/>
    </row>
    <row r="7" spans="1:67" ht="25.4" customHeight="1" x14ac:dyDescent="0.35">
      <c r="B7" s="176"/>
      <c r="C7" s="182"/>
      <c r="D7" s="183" t="s">
        <v>122</v>
      </c>
      <c r="E7" s="182"/>
      <c r="F7" s="184" t="s">
        <v>123</v>
      </c>
      <c r="G7" s="186"/>
      <c r="H7" s="186"/>
      <c r="I7" s="186"/>
      <c r="J7" s="186"/>
      <c r="K7" s="186"/>
      <c r="L7" s="186"/>
      <c r="M7" s="186"/>
      <c r="N7" s="186"/>
      <c r="O7" s="186"/>
      <c r="P7" s="186"/>
      <c r="Q7" s="182"/>
      <c r="R7" s="182"/>
      <c r="S7" s="180"/>
    </row>
    <row r="8" spans="1:67" s="112" customFormat="1" ht="32.9" customHeight="1" x14ac:dyDescent="0.35">
      <c r="B8" s="187"/>
      <c r="C8" s="188"/>
      <c r="D8" s="189" t="s">
        <v>124</v>
      </c>
      <c r="E8" s="188"/>
      <c r="F8" s="190" t="s">
        <v>2245</v>
      </c>
      <c r="G8" s="191"/>
      <c r="H8" s="191"/>
      <c r="I8" s="191"/>
      <c r="J8" s="191"/>
      <c r="K8" s="191"/>
      <c r="L8" s="191"/>
      <c r="M8" s="191"/>
      <c r="N8" s="191"/>
      <c r="O8" s="191"/>
      <c r="P8" s="191"/>
      <c r="Q8" s="188"/>
      <c r="R8" s="188"/>
      <c r="S8" s="192"/>
    </row>
    <row r="9" spans="1:67" s="112" customFormat="1" ht="14.4" customHeight="1" x14ac:dyDescent="0.35">
      <c r="B9" s="187"/>
      <c r="C9" s="188"/>
      <c r="D9" s="183" t="s">
        <v>19</v>
      </c>
      <c r="E9" s="188"/>
      <c r="F9" s="193" t="s">
        <v>2220</v>
      </c>
      <c r="G9" s="188"/>
      <c r="H9" s="188"/>
      <c r="I9" s="188"/>
      <c r="J9" s="188"/>
      <c r="K9" s="188"/>
      <c r="L9" s="188"/>
      <c r="M9" s="183" t="s">
        <v>20</v>
      </c>
      <c r="N9" s="188"/>
      <c r="O9" s="193" t="s">
        <v>5</v>
      </c>
      <c r="P9" s="188"/>
      <c r="Q9" s="188"/>
      <c r="R9" s="188"/>
      <c r="S9" s="192"/>
    </row>
    <row r="10" spans="1:67" s="112" customFormat="1" ht="14.4" customHeight="1" x14ac:dyDescent="0.35">
      <c r="B10" s="187"/>
      <c r="C10" s="188"/>
      <c r="D10" s="183" t="s">
        <v>21</v>
      </c>
      <c r="E10" s="188"/>
      <c r="F10" s="193" t="s">
        <v>22</v>
      </c>
      <c r="G10" s="188"/>
      <c r="H10" s="188"/>
      <c r="I10" s="188"/>
      <c r="J10" s="188"/>
      <c r="K10" s="188"/>
      <c r="L10" s="188"/>
      <c r="M10" s="183" t="s">
        <v>23</v>
      </c>
      <c r="N10" s="188"/>
      <c r="O10" s="194">
        <f>'Rekapitulace stavby'!AN8</f>
        <v>0</v>
      </c>
      <c r="P10" s="194"/>
      <c r="Q10" s="188"/>
      <c r="R10" s="188"/>
      <c r="S10" s="192"/>
    </row>
    <row r="11" spans="1:67" s="112" customFormat="1" ht="10.8" customHeight="1" x14ac:dyDescent="0.35">
      <c r="B11" s="187"/>
      <c r="C11" s="188"/>
      <c r="D11" s="188"/>
      <c r="E11" s="188"/>
      <c r="F11" s="188"/>
      <c r="G11" s="188"/>
      <c r="H11" s="188"/>
      <c r="I11" s="188"/>
      <c r="J11" s="188"/>
      <c r="K11" s="188"/>
      <c r="L11" s="188"/>
      <c r="M11" s="188"/>
      <c r="N11" s="188"/>
      <c r="O11" s="188"/>
      <c r="P11" s="188"/>
      <c r="Q11" s="188"/>
      <c r="R11" s="188"/>
      <c r="S11" s="192"/>
    </row>
    <row r="12" spans="1:67" s="112" customFormat="1" ht="14.4" customHeight="1" x14ac:dyDescent="0.35">
      <c r="B12" s="187"/>
      <c r="C12" s="188"/>
      <c r="D12" s="183" t="s">
        <v>24</v>
      </c>
      <c r="E12" s="188"/>
      <c r="F12" s="188"/>
      <c r="G12" s="188"/>
      <c r="H12" s="188"/>
      <c r="I12" s="188"/>
      <c r="J12" s="188"/>
      <c r="K12" s="188"/>
      <c r="L12" s="188"/>
      <c r="M12" s="183" t="s">
        <v>25</v>
      </c>
      <c r="N12" s="188"/>
      <c r="O12" s="195" t="s">
        <v>5</v>
      </c>
      <c r="P12" s="195"/>
      <c r="Q12" s="188"/>
      <c r="R12" s="188"/>
      <c r="S12" s="192"/>
    </row>
    <row r="13" spans="1:67" s="112" customFormat="1" ht="18" customHeight="1" x14ac:dyDescent="0.35">
      <c r="B13" s="187"/>
      <c r="C13" s="188"/>
      <c r="D13" s="188"/>
      <c r="E13" s="193" t="s">
        <v>26</v>
      </c>
      <c r="F13" s="188"/>
      <c r="G13" s="188"/>
      <c r="H13" s="188"/>
      <c r="I13" s="188"/>
      <c r="J13" s="188"/>
      <c r="K13" s="188"/>
      <c r="L13" s="188"/>
      <c r="M13" s="183" t="s">
        <v>27</v>
      </c>
      <c r="N13" s="188"/>
      <c r="O13" s="195" t="s">
        <v>5</v>
      </c>
      <c r="P13" s="195"/>
      <c r="Q13" s="188"/>
      <c r="R13" s="188"/>
      <c r="S13" s="192"/>
    </row>
    <row r="14" spans="1:67" s="112" customFormat="1" ht="6.9" customHeight="1" x14ac:dyDescent="0.35">
      <c r="B14" s="187"/>
      <c r="C14" s="188"/>
      <c r="D14" s="188"/>
      <c r="E14" s="188"/>
      <c r="F14" s="188"/>
      <c r="G14" s="188"/>
      <c r="H14" s="188"/>
      <c r="I14" s="188"/>
      <c r="J14" s="188"/>
      <c r="K14" s="188"/>
      <c r="L14" s="188"/>
      <c r="M14" s="188"/>
      <c r="N14" s="188"/>
      <c r="O14" s="188"/>
      <c r="P14" s="188"/>
      <c r="Q14" s="188"/>
      <c r="R14" s="188"/>
      <c r="S14" s="192"/>
    </row>
    <row r="15" spans="1:67" s="112" customFormat="1" ht="14.4" customHeight="1" x14ac:dyDescent="0.35">
      <c r="B15" s="187"/>
      <c r="C15" s="188"/>
      <c r="D15" s="183" t="s">
        <v>28</v>
      </c>
      <c r="E15" s="188"/>
      <c r="F15" s="188"/>
      <c r="G15" s="188"/>
      <c r="H15" s="188"/>
      <c r="I15" s="188"/>
      <c r="J15" s="188"/>
      <c r="K15" s="188"/>
      <c r="L15" s="188"/>
      <c r="M15" s="183" t="s">
        <v>25</v>
      </c>
      <c r="N15" s="188"/>
      <c r="O15" s="195">
        <f>+'Rekapitulace stavby'!$AN$13</f>
        <v>0</v>
      </c>
      <c r="P15" s="195"/>
      <c r="Q15" s="188"/>
      <c r="R15" s="188"/>
      <c r="S15" s="192"/>
    </row>
    <row r="16" spans="1:67" s="112" customFormat="1" ht="18" customHeight="1" x14ac:dyDescent="0.35">
      <c r="B16" s="187"/>
      <c r="C16" s="188"/>
      <c r="D16" s="188"/>
      <c r="E16" s="193">
        <f>+'Rekapitulace stavby'!$E$14</f>
        <v>0</v>
      </c>
      <c r="F16" s="188"/>
      <c r="G16" s="188"/>
      <c r="H16" s="188"/>
      <c r="I16" s="188"/>
      <c r="J16" s="188"/>
      <c r="K16" s="188"/>
      <c r="L16" s="188"/>
      <c r="M16" s="183" t="s">
        <v>27</v>
      </c>
      <c r="N16" s="188"/>
      <c r="O16" s="195">
        <f>+'Rekapitulace stavby'!$AN$14</f>
        <v>0</v>
      </c>
      <c r="P16" s="195"/>
      <c r="Q16" s="188"/>
      <c r="R16" s="188"/>
      <c r="S16" s="192"/>
    </row>
    <row r="17" spans="2:19" s="112" customFormat="1" ht="6.9" customHeight="1" x14ac:dyDescent="0.35">
      <c r="B17" s="187"/>
      <c r="C17" s="188"/>
      <c r="D17" s="188"/>
      <c r="E17" s="188"/>
      <c r="F17" s="188"/>
      <c r="G17" s="188"/>
      <c r="H17" s="188"/>
      <c r="I17" s="188"/>
      <c r="J17" s="188"/>
      <c r="K17" s="188"/>
      <c r="L17" s="188"/>
      <c r="M17" s="188"/>
      <c r="N17" s="188"/>
      <c r="O17" s="188"/>
      <c r="P17" s="188"/>
      <c r="Q17" s="188"/>
      <c r="R17" s="188"/>
      <c r="S17" s="192"/>
    </row>
    <row r="18" spans="2:19" s="112" customFormat="1" ht="14.4" customHeight="1" x14ac:dyDescent="0.35">
      <c r="B18" s="187"/>
      <c r="C18" s="188"/>
      <c r="D18" s="183" t="s">
        <v>29</v>
      </c>
      <c r="E18" s="188"/>
      <c r="F18" s="188"/>
      <c r="G18" s="188"/>
      <c r="H18" s="188"/>
      <c r="I18" s="188"/>
      <c r="J18" s="188"/>
      <c r="K18" s="188"/>
      <c r="L18" s="188"/>
      <c r="M18" s="183" t="s">
        <v>25</v>
      </c>
      <c r="N18" s="188"/>
      <c r="O18" s="195" t="s">
        <v>5</v>
      </c>
      <c r="P18" s="195"/>
      <c r="Q18" s="188"/>
      <c r="R18" s="188"/>
      <c r="S18" s="192"/>
    </row>
    <row r="19" spans="2:19" s="112" customFormat="1" ht="18" customHeight="1" x14ac:dyDescent="0.35">
      <c r="B19" s="187"/>
      <c r="C19" s="188"/>
      <c r="D19" s="188"/>
      <c r="E19" s="193" t="s">
        <v>30</v>
      </c>
      <c r="F19" s="188"/>
      <c r="G19" s="188"/>
      <c r="H19" s="188"/>
      <c r="I19" s="188"/>
      <c r="J19" s="188"/>
      <c r="K19" s="188"/>
      <c r="L19" s="188"/>
      <c r="M19" s="183" t="s">
        <v>27</v>
      </c>
      <c r="N19" s="188"/>
      <c r="O19" s="195" t="s">
        <v>5</v>
      </c>
      <c r="P19" s="195"/>
      <c r="Q19" s="188"/>
      <c r="R19" s="188"/>
      <c r="S19" s="192"/>
    </row>
    <row r="20" spans="2:19" s="112" customFormat="1" ht="6.9" customHeight="1" x14ac:dyDescent="0.35">
      <c r="B20" s="187"/>
      <c r="C20" s="188"/>
      <c r="D20" s="188"/>
      <c r="E20" s="188"/>
      <c r="F20" s="188"/>
      <c r="G20" s="188"/>
      <c r="H20" s="188"/>
      <c r="I20" s="188"/>
      <c r="J20" s="188"/>
      <c r="K20" s="188"/>
      <c r="L20" s="188"/>
      <c r="M20" s="188"/>
      <c r="N20" s="188"/>
      <c r="O20" s="188"/>
      <c r="P20" s="188"/>
      <c r="Q20" s="188"/>
      <c r="R20" s="188"/>
      <c r="S20" s="192"/>
    </row>
    <row r="21" spans="2:19" s="112" customFormat="1" ht="14.4" customHeight="1" x14ac:dyDescent="0.35">
      <c r="B21" s="187"/>
      <c r="C21" s="188"/>
      <c r="D21" s="183" t="s">
        <v>32</v>
      </c>
      <c r="E21" s="188"/>
      <c r="F21" s="188"/>
      <c r="G21" s="188"/>
      <c r="H21" s="188"/>
      <c r="I21" s="188"/>
      <c r="J21" s="188"/>
      <c r="K21" s="188"/>
      <c r="L21" s="188"/>
      <c r="M21" s="183" t="s">
        <v>25</v>
      </c>
      <c r="N21" s="188"/>
      <c r="O21" s="195" t="str">
        <f>IF('Rekapitulace stavby'!AN19="","",'Rekapitulace stavby'!AN19)</f>
        <v/>
      </c>
      <c r="P21" s="195"/>
      <c r="Q21" s="188"/>
      <c r="R21" s="188"/>
      <c r="S21" s="192"/>
    </row>
    <row r="22" spans="2:19" s="112" customFormat="1" ht="18" customHeight="1" x14ac:dyDescent="0.35">
      <c r="B22" s="187"/>
      <c r="C22" s="188"/>
      <c r="D22" s="188"/>
      <c r="E22" s="193" t="str">
        <f>IF('Rekapitulace stavby'!E20="","",'Rekapitulace stavby'!E20)</f>
        <v xml:space="preserve"> </v>
      </c>
      <c r="F22" s="188"/>
      <c r="G22" s="188"/>
      <c r="H22" s="188"/>
      <c r="I22" s="188"/>
      <c r="J22" s="188"/>
      <c r="K22" s="188"/>
      <c r="L22" s="188"/>
      <c r="M22" s="183" t="s">
        <v>27</v>
      </c>
      <c r="N22" s="188"/>
      <c r="O22" s="195" t="str">
        <f>IF('Rekapitulace stavby'!AN20="","",'Rekapitulace stavby'!AN20)</f>
        <v/>
      </c>
      <c r="P22" s="195"/>
      <c r="Q22" s="188"/>
      <c r="R22" s="188"/>
      <c r="S22" s="192"/>
    </row>
    <row r="23" spans="2:19" s="112" customFormat="1" ht="6.9" customHeight="1" x14ac:dyDescent="0.35">
      <c r="B23" s="187"/>
      <c r="C23" s="188"/>
      <c r="D23" s="188"/>
      <c r="E23" s="188"/>
      <c r="F23" s="188"/>
      <c r="G23" s="188"/>
      <c r="H23" s="188"/>
      <c r="I23" s="188"/>
      <c r="J23" s="188"/>
      <c r="K23" s="188"/>
      <c r="L23" s="188"/>
      <c r="M23" s="188"/>
      <c r="N23" s="188"/>
      <c r="O23" s="188"/>
      <c r="P23" s="188"/>
      <c r="Q23" s="188"/>
      <c r="R23" s="188"/>
      <c r="S23" s="192"/>
    </row>
    <row r="24" spans="2:19" s="112" customFormat="1" ht="14.4" customHeight="1" x14ac:dyDescent="0.35">
      <c r="B24" s="187"/>
      <c r="C24" s="188"/>
      <c r="D24" s="183" t="s">
        <v>34</v>
      </c>
      <c r="E24" s="188"/>
      <c r="F24" s="188"/>
      <c r="G24" s="188"/>
      <c r="H24" s="188"/>
      <c r="I24" s="188"/>
      <c r="J24" s="188"/>
      <c r="K24" s="188"/>
      <c r="L24" s="188"/>
      <c r="M24" s="188"/>
      <c r="N24" s="188"/>
      <c r="O24" s="188"/>
      <c r="P24" s="188"/>
      <c r="Q24" s="188"/>
      <c r="R24" s="188"/>
      <c r="S24" s="192"/>
    </row>
    <row r="25" spans="2:19" s="112" customFormat="1" ht="22.6" customHeight="1" x14ac:dyDescent="0.35">
      <c r="B25" s="187"/>
      <c r="C25" s="188"/>
      <c r="D25" s="188"/>
      <c r="E25" s="196" t="s">
        <v>5</v>
      </c>
      <c r="F25" s="196"/>
      <c r="G25" s="196"/>
      <c r="H25" s="196"/>
      <c r="I25" s="196"/>
      <c r="J25" s="196"/>
      <c r="K25" s="196"/>
      <c r="L25" s="196"/>
      <c r="M25" s="188"/>
      <c r="N25" s="188"/>
      <c r="O25" s="188"/>
      <c r="P25" s="188"/>
      <c r="Q25" s="188"/>
      <c r="R25" s="188"/>
      <c r="S25" s="192"/>
    </row>
    <row r="26" spans="2:19" s="112" customFormat="1" ht="6.9" customHeight="1" x14ac:dyDescent="0.35">
      <c r="B26" s="187"/>
      <c r="C26" s="188"/>
      <c r="D26" s="188"/>
      <c r="E26" s="188"/>
      <c r="F26" s="188"/>
      <c r="G26" s="188"/>
      <c r="H26" s="188"/>
      <c r="I26" s="188"/>
      <c r="J26" s="188"/>
      <c r="K26" s="188"/>
      <c r="L26" s="188"/>
      <c r="M26" s="188"/>
      <c r="N26" s="188"/>
      <c r="O26" s="188"/>
      <c r="P26" s="188"/>
      <c r="Q26" s="188"/>
      <c r="R26" s="188"/>
      <c r="S26" s="192"/>
    </row>
    <row r="27" spans="2:19" s="112" customFormat="1" ht="6.9" customHeight="1" x14ac:dyDescent="0.35">
      <c r="B27" s="187"/>
      <c r="C27" s="188"/>
      <c r="D27" s="197"/>
      <c r="E27" s="197"/>
      <c r="F27" s="197"/>
      <c r="G27" s="197"/>
      <c r="H27" s="197"/>
      <c r="I27" s="197"/>
      <c r="J27" s="197"/>
      <c r="K27" s="197"/>
      <c r="L27" s="197"/>
      <c r="M27" s="197"/>
      <c r="N27" s="197"/>
      <c r="O27" s="197"/>
      <c r="P27" s="197"/>
      <c r="Q27" s="188"/>
      <c r="R27" s="188"/>
      <c r="S27" s="192"/>
    </row>
    <row r="28" spans="2:19" s="112" customFormat="1" ht="14.4" customHeight="1" x14ac:dyDescent="0.35">
      <c r="B28" s="187"/>
      <c r="C28" s="188"/>
      <c r="D28" s="198" t="s">
        <v>127</v>
      </c>
      <c r="E28" s="188"/>
      <c r="F28" s="188"/>
      <c r="G28" s="188"/>
      <c r="H28" s="188"/>
      <c r="I28" s="188"/>
      <c r="J28" s="188"/>
      <c r="K28" s="188"/>
      <c r="L28" s="188"/>
      <c r="M28" s="199">
        <f>N89</f>
        <v>0</v>
      </c>
      <c r="N28" s="199"/>
      <c r="O28" s="199"/>
      <c r="P28" s="199"/>
      <c r="Q28" s="188"/>
      <c r="R28" s="188"/>
      <c r="S28" s="192"/>
    </row>
    <row r="29" spans="2:19" s="112" customFormat="1" ht="14.4" customHeight="1" x14ac:dyDescent="0.35">
      <c r="B29" s="187"/>
      <c r="C29" s="188"/>
      <c r="D29" s="200" t="s">
        <v>128</v>
      </c>
      <c r="E29" s="188"/>
      <c r="F29" s="188"/>
      <c r="G29" s="188"/>
      <c r="H29" s="188"/>
      <c r="I29" s="188"/>
      <c r="J29" s="188"/>
      <c r="K29" s="188"/>
      <c r="L29" s="188"/>
      <c r="M29" s="199">
        <f>N93</f>
        <v>0</v>
      </c>
      <c r="N29" s="199"/>
      <c r="O29" s="199"/>
      <c r="P29" s="199"/>
      <c r="Q29" s="188"/>
      <c r="R29" s="188"/>
      <c r="S29" s="192"/>
    </row>
    <row r="30" spans="2:19" s="112" customFormat="1" ht="6.9" customHeight="1" x14ac:dyDescent="0.35">
      <c r="B30" s="187"/>
      <c r="C30" s="188"/>
      <c r="D30" s="188"/>
      <c r="E30" s="188"/>
      <c r="F30" s="188"/>
      <c r="G30" s="188"/>
      <c r="H30" s="188"/>
      <c r="I30" s="188"/>
      <c r="J30" s="188"/>
      <c r="K30" s="188"/>
      <c r="L30" s="188"/>
      <c r="M30" s="188"/>
      <c r="N30" s="188"/>
      <c r="O30" s="188"/>
      <c r="P30" s="188"/>
      <c r="Q30" s="188"/>
      <c r="R30" s="188"/>
      <c r="S30" s="192"/>
    </row>
    <row r="31" spans="2:19" s="112" customFormat="1" ht="25.4" customHeight="1" x14ac:dyDescent="0.35">
      <c r="B31" s="187"/>
      <c r="C31" s="188"/>
      <c r="D31" s="201" t="s">
        <v>37</v>
      </c>
      <c r="E31" s="188"/>
      <c r="F31" s="188"/>
      <c r="G31" s="188"/>
      <c r="H31" s="188"/>
      <c r="I31" s="188"/>
      <c r="J31" s="188"/>
      <c r="K31" s="188"/>
      <c r="L31" s="188"/>
      <c r="M31" s="202">
        <f>ROUND(M28+M29,2)</f>
        <v>0</v>
      </c>
      <c r="N31" s="191"/>
      <c r="O31" s="191"/>
      <c r="P31" s="191"/>
      <c r="Q31" s="188"/>
      <c r="R31" s="188"/>
      <c r="S31" s="192"/>
    </row>
    <row r="32" spans="2:19" s="112" customFormat="1" ht="6.9" customHeight="1" x14ac:dyDescent="0.35">
      <c r="B32" s="187"/>
      <c r="C32" s="188"/>
      <c r="D32" s="197"/>
      <c r="E32" s="197"/>
      <c r="F32" s="197"/>
      <c r="G32" s="197"/>
      <c r="H32" s="197"/>
      <c r="I32" s="197"/>
      <c r="J32" s="197"/>
      <c r="K32" s="197"/>
      <c r="L32" s="197"/>
      <c r="M32" s="197"/>
      <c r="N32" s="197"/>
      <c r="O32" s="197"/>
      <c r="P32" s="197"/>
      <c r="Q32" s="188"/>
      <c r="R32" s="188"/>
      <c r="S32" s="192"/>
    </row>
    <row r="33" spans="2:19" s="112" customFormat="1" ht="14.4" customHeight="1" x14ac:dyDescent="0.35">
      <c r="B33" s="187"/>
      <c r="C33" s="188"/>
      <c r="D33" s="203" t="s">
        <v>38</v>
      </c>
      <c r="E33" s="203" t="s">
        <v>39</v>
      </c>
      <c r="F33" s="204">
        <v>0.21</v>
      </c>
      <c r="G33" s="205" t="s">
        <v>40</v>
      </c>
      <c r="H33" s="206">
        <f>ROUND((SUM(BF93:BF94)+SUM(BF113:BF116)), 2)</f>
        <v>0</v>
      </c>
      <c r="I33" s="191"/>
      <c r="J33" s="191"/>
      <c r="K33" s="188"/>
      <c r="L33" s="188"/>
      <c r="M33" s="206">
        <f>ROUND(ROUND((SUM(BF93:BF94)+SUM(BF113:BF116)), 2)*F33, 2)</f>
        <v>0</v>
      </c>
      <c r="N33" s="191"/>
      <c r="O33" s="191"/>
      <c r="P33" s="191"/>
      <c r="Q33" s="188"/>
      <c r="R33" s="188"/>
      <c r="S33" s="192"/>
    </row>
    <row r="34" spans="2:19" s="112" customFormat="1" ht="14.4" customHeight="1" x14ac:dyDescent="0.35">
      <c r="B34" s="187"/>
      <c r="C34" s="188"/>
      <c r="D34" s="188"/>
      <c r="E34" s="203" t="s">
        <v>41</v>
      </c>
      <c r="F34" s="204">
        <v>0.15</v>
      </c>
      <c r="G34" s="205" t="s">
        <v>40</v>
      </c>
      <c r="H34" s="206">
        <f>ROUND((SUM(BG93:BG94)+SUM(BG113:BG116)), 2)</f>
        <v>0</v>
      </c>
      <c r="I34" s="191"/>
      <c r="J34" s="191"/>
      <c r="K34" s="188"/>
      <c r="L34" s="188"/>
      <c r="M34" s="206">
        <f>ROUND(ROUND((SUM(BG93:BG94)+SUM(BG113:BG116)), 2)*F34, 2)</f>
        <v>0</v>
      </c>
      <c r="N34" s="191"/>
      <c r="O34" s="191"/>
      <c r="P34" s="191"/>
      <c r="Q34" s="188"/>
      <c r="R34" s="188"/>
      <c r="S34" s="192"/>
    </row>
    <row r="35" spans="2:19" s="112" customFormat="1" ht="14.4" hidden="1" customHeight="1" x14ac:dyDescent="0.35">
      <c r="B35" s="187"/>
      <c r="C35" s="188"/>
      <c r="D35" s="188"/>
      <c r="E35" s="203" t="s">
        <v>42</v>
      </c>
      <c r="F35" s="204">
        <v>0.21</v>
      </c>
      <c r="G35" s="205" t="s">
        <v>40</v>
      </c>
      <c r="H35" s="206">
        <f>ROUND((SUM(BH93:BH94)+SUM(BH113:BH116)), 2)</f>
        <v>0</v>
      </c>
      <c r="I35" s="191"/>
      <c r="J35" s="191"/>
      <c r="K35" s="188"/>
      <c r="L35" s="188"/>
      <c r="M35" s="206">
        <v>0</v>
      </c>
      <c r="N35" s="191"/>
      <c r="O35" s="191"/>
      <c r="P35" s="191"/>
      <c r="Q35" s="188"/>
      <c r="R35" s="188"/>
      <c r="S35" s="192"/>
    </row>
    <row r="36" spans="2:19" s="112" customFormat="1" ht="14.4" hidden="1" customHeight="1" x14ac:dyDescent="0.35">
      <c r="B36" s="187"/>
      <c r="C36" s="188"/>
      <c r="D36" s="188"/>
      <c r="E36" s="203" t="s">
        <v>43</v>
      </c>
      <c r="F36" s="204">
        <v>0.15</v>
      </c>
      <c r="G36" s="205" t="s">
        <v>40</v>
      </c>
      <c r="H36" s="206">
        <f>ROUND((SUM(BI93:BI94)+SUM(BI113:BI116)), 2)</f>
        <v>0</v>
      </c>
      <c r="I36" s="191"/>
      <c r="J36" s="191"/>
      <c r="K36" s="188"/>
      <c r="L36" s="188"/>
      <c r="M36" s="206">
        <v>0</v>
      </c>
      <c r="N36" s="191"/>
      <c r="O36" s="191"/>
      <c r="P36" s="191"/>
      <c r="Q36" s="188"/>
      <c r="R36" s="188"/>
      <c r="S36" s="192"/>
    </row>
    <row r="37" spans="2:19" s="112" customFormat="1" ht="14.4" hidden="1" customHeight="1" x14ac:dyDescent="0.35">
      <c r="B37" s="187"/>
      <c r="C37" s="188"/>
      <c r="D37" s="188"/>
      <c r="E37" s="203" t="s">
        <v>44</v>
      </c>
      <c r="F37" s="204">
        <v>0</v>
      </c>
      <c r="G37" s="205" t="s">
        <v>40</v>
      </c>
      <c r="H37" s="206">
        <f>ROUND((SUM(BJ93:BJ94)+SUM(BJ113:BJ116)), 2)</f>
        <v>0</v>
      </c>
      <c r="I37" s="191"/>
      <c r="J37" s="191"/>
      <c r="K37" s="188"/>
      <c r="L37" s="188"/>
      <c r="M37" s="206">
        <v>0</v>
      </c>
      <c r="N37" s="191"/>
      <c r="O37" s="191"/>
      <c r="P37" s="191"/>
      <c r="Q37" s="188"/>
      <c r="R37" s="188"/>
      <c r="S37" s="192"/>
    </row>
    <row r="38" spans="2:19" s="112" customFormat="1" ht="6.9" customHeight="1" x14ac:dyDescent="0.35">
      <c r="B38" s="187"/>
      <c r="C38" s="188"/>
      <c r="D38" s="188"/>
      <c r="E38" s="188"/>
      <c r="F38" s="188"/>
      <c r="G38" s="188"/>
      <c r="H38" s="188"/>
      <c r="I38" s="188"/>
      <c r="J38" s="188"/>
      <c r="K38" s="188"/>
      <c r="L38" s="188"/>
      <c r="M38" s="188"/>
      <c r="N38" s="188"/>
      <c r="O38" s="188"/>
      <c r="P38" s="188"/>
      <c r="Q38" s="188"/>
      <c r="R38" s="188"/>
      <c r="S38" s="192"/>
    </row>
    <row r="39" spans="2:19" s="112" customFormat="1" ht="25.4" customHeight="1" x14ac:dyDescent="0.35">
      <c r="B39" s="187"/>
      <c r="C39" s="207"/>
      <c r="D39" s="208" t="s">
        <v>45</v>
      </c>
      <c r="E39" s="209"/>
      <c r="F39" s="209"/>
      <c r="G39" s="210" t="s">
        <v>46</v>
      </c>
      <c r="H39" s="211" t="s">
        <v>47</v>
      </c>
      <c r="I39" s="209"/>
      <c r="J39" s="209"/>
      <c r="K39" s="209"/>
      <c r="L39" s="212">
        <f>SUM(M31:M37)</f>
        <v>0</v>
      </c>
      <c r="M39" s="212"/>
      <c r="N39" s="212"/>
      <c r="O39" s="212"/>
      <c r="P39" s="213"/>
      <c r="Q39" s="207"/>
      <c r="R39" s="207"/>
      <c r="S39" s="192"/>
    </row>
    <row r="40" spans="2:19" s="112" customFormat="1" ht="14.4" customHeight="1" x14ac:dyDescent="0.35">
      <c r="B40" s="187"/>
      <c r="C40" s="188"/>
      <c r="D40" s="188"/>
      <c r="E40" s="188"/>
      <c r="F40" s="188"/>
      <c r="G40" s="188"/>
      <c r="H40" s="188"/>
      <c r="I40" s="188"/>
      <c r="J40" s="188"/>
      <c r="K40" s="188"/>
      <c r="L40" s="188"/>
      <c r="M40" s="188"/>
      <c r="N40" s="188"/>
      <c r="O40" s="188"/>
      <c r="P40" s="188"/>
      <c r="Q40" s="188"/>
      <c r="R40" s="188"/>
      <c r="S40" s="192"/>
    </row>
    <row r="41" spans="2:19" s="112" customFormat="1" ht="14.4" customHeight="1" x14ac:dyDescent="0.35">
      <c r="B41" s="187"/>
      <c r="C41" s="188"/>
      <c r="D41" s="188"/>
      <c r="E41" s="188"/>
      <c r="F41" s="188"/>
      <c r="G41" s="188"/>
      <c r="H41" s="188"/>
      <c r="I41" s="188"/>
      <c r="J41" s="188"/>
      <c r="K41" s="188"/>
      <c r="L41" s="188"/>
      <c r="M41" s="188"/>
      <c r="N41" s="188"/>
      <c r="O41" s="188"/>
      <c r="P41" s="188"/>
      <c r="Q41" s="188"/>
      <c r="R41" s="188"/>
      <c r="S41" s="192"/>
    </row>
    <row r="42" spans="2:19" x14ac:dyDescent="0.35">
      <c r="B42" s="176"/>
      <c r="C42" s="182"/>
      <c r="D42" s="182"/>
      <c r="E42" s="182"/>
      <c r="F42" s="182"/>
      <c r="G42" s="182"/>
      <c r="H42" s="182"/>
      <c r="I42" s="182"/>
      <c r="J42" s="182"/>
      <c r="K42" s="182"/>
      <c r="L42" s="182"/>
      <c r="M42" s="182"/>
      <c r="N42" s="182"/>
      <c r="O42" s="182"/>
      <c r="P42" s="182"/>
      <c r="Q42" s="182"/>
      <c r="R42" s="182"/>
      <c r="S42" s="180"/>
    </row>
    <row r="43" spans="2:19" x14ac:dyDescent="0.35">
      <c r="B43" s="176"/>
      <c r="C43" s="182"/>
      <c r="D43" s="182"/>
      <c r="E43" s="182"/>
      <c r="F43" s="182"/>
      <c r="G43" s="182"/>
      <c r="H43" s="182"/>
      <c r="I43" s="182"/>
      <c r="J43" s="182"/>
      <c r="K43" s="182"/>
      <c r="L43" s="182"/>
      <c r="M43" s="182"/>
      <c r="N43" s="182"/>
      <c r="O43" s="182"/>
      <c r="P43" s="182"/>
      <c r="Q43" s="182"/>
      <c r="R43" s="182"/>
      <c r="S43" s="180"/>
    </row>
    <row r="44" spans="2:19" x14ac:dyDescent="0.35">
      <c r="B44" s="176"/>
      <c r="C44" s="182"/>
      <c r="D44" s="182"/>
      <c r="E44" s="182"/>
      <c r="F44" s="182"/>
      <c r="G44" s="182"/>
      <c r="H44" s="182"/>
      <c r="I44" s="182"/>
      <c r="J44" s="182"/>
      <c r="K44" s="182"/>
      <c r="L44" s="182"/>
      <c r="M44" s="182"/>
      <c r="N44" s="182"/>
      <c r="O44" s="182"/>
      <c r="P44" s="182"/>
      <c r="Q44" s="182"/>
      <c r="R44" s="182"/>
      <c r="S44" s="180"/>
    </row>
    <row r="45" spans="2:19" x14ac:dyDescent="0.35">
      <c r="B45" s="176"/>
      <c r="C45" s="182"/>
      <c r="D45" s="182"/>
      <c r="E45" s="182"/>
      <c r="F45" s="182"/>
      <c r="G45" s="182"/>
      <c r="H45" s="182"/>
      <c r="I45" s="182"/>
      <c r="J45" s="182"/>
      <c r="K45" s="182"/>
      <c r="L45" s="182"/>
      <c r="M45" s="182"/>
      <c r="N45" s="182"/>
      <c r="O45" s="182"/>
      <c r="P45" s="182"/>
      <c r="Q45" s="182"/>
      <c r="R45" s="182"/>
      <c r="S45" s="180"/>
    </row>
    <row r="46" spans="2:19" x14ac:dyDescent="0.35">
      <c r="B46" s="176"/>
      <c r="C46" s="182"/>
      <c r="D46" s="182"/>
      <c r="E46" s="182"/>
      <c r="F46" s="182"/>
      <c r="G46" s="182"/>
      <c r="H46" s="182"/>
      <c r="I46" s="182"/>
      <c r="J46" s="182"/>
      <c r="K46" s="182"/>
      <c r="L46" s="182"/>
      <c r="M46" s="182"/>
      <c r="N46" s="182"/>
      <c r="O46" s="182"/>
      <c r="P46" s="182"/>
      <c r="Q46" s="182"/>
      <c r="R46" s="182"/>
      <c r="S46" s="180"/>
    </row>
    <row r="47" spans="2:19" x14ac:dyDescent="0.35">
      <c r="B47" s="176"/>
      <c r="C47" s="182"/>
      <c r="D47" s="182"/>
      <c r="E47" s="182"/>
      <c r="F47" s="182"/>
      <c r="G47" s="182"/>
      <c r="H47" s="182"/>
      <c r="I47" s="182"/>
      <c r="J47" s="182"/>
      <c r="K47" s="182"/>
      <c r="L47" s="182"/>
      <c r="M47" s="182"/>
      <c r="N47" s="182"/>
      <c r="O47" s="182"/>
      <c r="P47" s="182"/>
      <c r="Q47" s="182"/>
      <c r="R47" s="182"/>
      <c r="S47" s="180"/>
    </row>
    <row r="48" spans="2:19" x14ac:dyDescent="0.35">
      <c r="B48" s="176"/>
      <c r="C48" s="182"/>
      <c r="D48" s="182"/>
      <c r="E48" s="182"/>
      <c r="F48" s="182"/>
      <c r="G48" s="182"/>
      <c r="H48" s="182"/>
      <c r="I48" s="182"/>
      <c r="J48" s="182"/>
      <c r="K48" s="182"/>
      <c r="L48" s="182"/>
      <c r="M48" s="182"/>
      <c r="N48" s="182"/>
      <c r="O48" s="182"/>
      <c r="P48" s="182"/>
      <c r="Q48" s="182"/>
      <c r="R48" s="182"/>
      <c r="S48" s="180"/>
    </row>
    <row r="49" spans="2:19" x14ac:dyDescent="0.35">
      <c r="B49" s="176"/>
      <c r="C49" s="182"/>
      <c r="D49" s="182"/>
      <c r="E49" s="182"/>
      <c r="F49" s="182"/>
      <c r="G49" s="182"/>
      <c r="H49" s="182"/>
      <c r="I49" s="182"/>
      <c r="J49" s="182"/>
      <c r="K49" s="182"/>
      <c r="L49" s="182"/>
      <c r="M49" s="182"/>
      <c r="N49" s="182"/>
      <c r="O49" s="182"/>
      <c r="P49" s="182"/>
      <c r="Q49" s="182"/>
      <c r="R49" s="182"/>
      <c r="S49" s="180"/>
    </row>
    <row r="50" spans="2:19" s="112" customFormat="1" ht="14.4" x14ac:dyDescent="0.35">
      <c r="B50" s="187"/>
      <c r="C50" s="188"/>
      <c r="D50" s="214" t="s">
        <v>48</v>
      </c>
      <c r="E50" s="197"/>
      <c r="F50" s="197"/>
      <c r="G50" s="197"/>
      <c r="H50" s="215"/>
      <c r="I50" s="188"/>
      <c r="J50" s="214" t="s">
        <v>49</v>
      </c>
      <c r="K50" s="197"/>
      <c r="L50" s="197"/>
      <c r="M50" s="197"/>
      <c r="N50" s="197"/>
      <c r="O50" s="197"/>
      <c r="P50" s="215"/>
      <c r="Q50" s="188"/>
      <c r="R50" s="188"/>
      <c r="S50" s="192"/>
    </row>
    <row r="51" spans="2:19" x14ac:dyDescent="0.35">
      <c r="B51" s="176"/>
      <c r="C51" s="182"/>
      <c r="D51" s="216"/>
      <c r="E51" s="182"/>
      <c r="F51" s="182"/>
      <c r="G51" s="182"/>
      <c r="H51" s="217"/>
      <c r="I51" s="182"/>
      <c r="J51" s="216"/>
      <c r="K51" s="182"/>
      <c r="L51" s="182"/>
      <c r="M51" s="182"/>
      <c r="N51" s="182"/>
      <c r="O51" s="182"/>
      <c r="P51" s="217"/>
      <c r="Q51" s="182"/>
      <c r="R51" s="182"/>
      <c r="S51" s="180"/>
    </row>
    <row r="52" spans="2:19" x14ac:dyDescent="0.35">
      <c r="B52" s="176"/>
      <c r="C52" s="182"/>
      <c r="D52" s="216"/>
      <c r="E52" s="182"/>
      <c r="F52" s="182"/>
      <c r="G52" s="182"/>
      <c r="H52" s="217"/>
      <c r="I52" s="182"/>
      <c r="J52" s="216"/>
      <c r="K52" s="182"/>
      <c r="L52" s="182"/>
      <c r="M52" s="182"/>
      <c r="N52" s="182"/>
      <c r="O52" s="182"/>
      <c r="P52" s="217"/>
      <c r="Q52" s="182"/>
      <c r="R52" s="182"/>
      <c r="S52" s="180"/>
    </row>
    <row r="53" spans="2:19" x14ac:dyDescent="0.35">
      <c r="B53" s="176"/>
      <c r="C53" s="182"/>
      <c r="D53" s="216"/>
      <c r="E53" s="182"/>
      <c r="F53" s="182"/>
      <c r="G53" s="182"/>
      <c r="H53" s="217"/>
      <c r="I53" s="182"/>
      <c r="J53" s="216"/>
      <c r="K53" s="182"/>
      <c r="L53" s="182"/>
      <c r="M53" s="182"/>
      <c r="N53" s="182"/>
      <c r="O53" s="182"/>
      <c r="P53" s="217"/>
      <c r="Q53" s="182"/>
      <c r="R53" s="182"/>
      <c r="S53" s="180"/>
    </row>
    <row r="54" spans="2:19" x14ac:dyDescent="0.35">
      <c r="B54" s="176"/>
      <c r="C54" s="182"/>
      <c r="D54" s="216"/>
      <c r="E54" s="182"/>
      <c r="F54" s="182"/>
      <c r="G54" s="182"/>
      <c r="H54" s="217"/>
      <c r="I54" s="182"/>
      <c r="J54" s="216"/>
      <c r="K54" s="182"/>
      <c r="L54" s="182"/>
      <c r="M54" s="182"/>
      <c r="N54" s="182"/>
      <c r="O54" s="182"/>
      <c r="P54" s="217"/>
      <c r="Q54" s="182"/>
      <c r="R54" s="182"/>
      <c r="S54" s="180"/>
    </row>
    <row r="55" spans="2:19" x14ac:dyDescent="0.35">
      <c r="B55" s="176"/>
      <c r="C55" s="182"/>
      <c r="D55" s="216"/>
      <c r="E55" s="182"/>
      <c r="F55" s="182"/>
      <c r="G55" s="182"/>
      <c r="H55" s="217"/>
      <c r="I55" s="182"/>
      <c r="J55" s="216"/>
      <c r="K55" s="182"/>
      <c r="L55" s="182"/>
      <c r="M55" s="182"/>
      <c r="N55" s="182"/>
      <c r="O55" s="182"/>
      <c r="P55" s="217"/>
      <c r="Q55" s="182"/>
      <c r="R55" s="182"/>
      <c r="S55" s="180"/>
    </row>
    <row r="56" spans="2:19" x14ac:dyDescent="0.35">
      <c r="B56" s="176"/>
      <c r="C56" s="182"/>
      <c r="D56" s="216"/>
      <c r="E56" s="182"/>
      <c r="F56" s="182"/>
      <c r="G56" s="182"/>
      <c r="H56" s="217"/>
      <c r="I56" s="182"/>
      <c r="J56" s="216"/>
      <c r="K56" s="182"/>
      <c r="L56" s="182"/>
      <c r="M56" s="182"/>
      <c r="N56" s="182"/>
      <c r="O56" s="182"/>
      <c r="P56" s="217"/>
      <c r="Q56" s="182"/>
      <c r="R56" s="182"/>
      <c r="S56" s="180"/>
    </row>
    <row r="57" spans="2:19" x14ac:dyDescent="0.35">
      <c r="B57" s="176"/>
      <c r="C57" s="182"/>
      <c r="D57" s="216"/>
      <c r="E57" s="182"/>
      <c r="F57" s="182"/>
      <c r="G57" s="182"/>
      <c r="H57" s="217"/>
      <c r="I57" s="182"/>
      <c r="J57" s="216"/>
      <c r="K57" s="182"/>
      <c r="L57" s="182"/>
      <c r="M57" s="182"/>
      <c r="N57" s="182"/>
      <c r="O57" s="182"/>
      <c r="P57" s="217"/>
      <c r="Q57" s="182"/>
      <c r="R57" s="182"/>
      <c r="S57" s="180"/>
    </row>
    <row r="58" spans="2:19" x14ac:dyDescent="0.35">
      <c r="B58" s="176"/>
      <c r="C58" s="182"/>
      <c r="D58" s="216"/>
      <c r="E58" s="182"/>
      <c r="F58" s="182"/>
      <c r="G58" s="182"/>
      <c r="H58" s="217"/>
      <c r="I58" s="182"/>
      <c r="J58" s="216"/>
      <c r="K58" s="182"/>
      <c r="L58" s="182"/>
      <c r="M58" s="182"/>
      <c r="N58" s="182"/>
      <c r="O58" s="182"/>
      <c r="P58" s="217"/>
      <c r="Q58" s="182"/>
      <c r="R58" s="182"/>
      <c r="S58" s="180"/>
    </row>
    <row r="59" spans="2:19" s="112" customFormat="1" ht="14.4" x14ac:dyDescent="0.35">
      <c r="B59" s="187"/>
      <c r="C59" s="188"/>
      <c r="D59" s="218" t="s">
        <v>50</v>
      </c>
      <c r="E59" s="219"/>
      <c r="F59" s="219"/>
      <c r="G59" s="220" t="s">
        <v>51</v>
      </c>
      <c r="H59" s="221"/>
      <c r="I59" s="188"/>
      <c r="J59" s="218" t="s">
        <v>50</v>
      </c>
      <c r="K59" s="219"/>
      <c r="L59" s="219"/>
      <c r="M59" s="219"/>
      <c r="N59" s="220" t="s">
        <v>51</v>
      </c>
      <c r="O59" s="219"/>
      <c r="P59" s="221"/>
      <c r="Q59" s="188"/>
      <c r="R59" s="188"/>
      <c r="S59" s="192"/>
    </row>
    <row r="60" spans="2:19" x14ac:dyDescent="0.35">
      <c r="B60" s="176"/>
      <c r="C60" s="182"/>
      <c r="D60" s="182"/>
      <c r="E60" s="182"/>
      <c r="F60" s="182"/>
      <c r="G60" s="182"/>
      <c r="H60" s="182"/>
      <c r="I60" s="182"/>
      <c r="J60" s="182"/>
      <c r="K60" s="182"/>
      <c r="L60" s="182"/>
      <c r="M60" s="182"/>
      <c r="N60" s="182"/>
      <c r="O60" s="182"/>
      <c r="P60" s="182"/>
      <c r="Q60" s="182"/>
      <c r="R60" s="182"/>
      <c r="S60" s="180"/>
    </row>
    <row r="61" spans="2:19" s="112" customFormat="1" ht="14.4" x14ac:dyDescent="0.35">
      <c r="B61" s="187"/>
      <c r="C61" s="188"/>
      <c r="D61" s="214" t="s">
        <v>52</v>
      </c>
      <c r="E61" s="197"/>
      <c r="F61" s="197"/>
      <c r="G61" s="197"/>
      <c r="H61" s="215"/>
      <c r="I61" s="188"/>
      <c r="J61" s="214" t="s">
        <v>53</v>
      </c>
      <c r="K61" s="197"/>
      <c r="L61" s="197"/>
      <c r="M61" s="197"/>
      <c r="N61" s="197"/>
      <c r="O61" s="197"/>
      <c r="P61" s="215"/>
      <c r="Q61" s="188"/>
      <c r="R61" s="188"/>
      <c r="S61" s="192"/>
    </row>
    <row r="62" spans="2:19" x14ac:dyDescent="0.35">
      <c r="B62" s="176"/>
      <c r="C62" s="182"/>
      <c r="D62" s="216"/>
      <c r="E62" s="182"/>
      <c r="F62" s="182"/>
      <c r="G62" s="182"/>
      <c r="H62" s="217"/>
      <c r="I62" s="182"/>
      <c r="J62" s="216"/>
      <c r="K62" s="182"/>
      <c r="L62" s="182"/>
      <c r="M62" s="182"/>
      <c r="N62" s="182"/>
      <c r="O62" s="182"/>
      <c r="P62" s="217"/>
      <c r="Q62" s="182"/>
      <c r="R62" s="182"/>
      <c r="S62" s="180"/>
    </row>
    <row r="63" spans="2:19" x14ac:dyDescent="0.35">
      <c r="B63" s="176"/>
      <c r="C63" s="182"/>
      <c r="D63" s="216"/>
      <c r="E63" s="182"/>
      <c r="F63" s="182"/>
      <c r="G63" s="182"/>
      <c r="H63" s="217"/>
      <c r="I63" s="182"/>
      <c r="J63" s="216"/>
      <c r="K63" s="182"/>
      <c r="L63" s="182"/>
      <c r="M63" s="182"/>
      <c r="N63" s="182"/>
      <c r="O63" s="182"/>
      <c r="P63" s="217"/>
      <c r="Q63" s="182"/>
      <c r="R63" s="182"/>
      <c r="S63" s="180"/>
    </row>
    <row r="64" spans="2:19" x14ac:dyDescent="0.35">
      <c r="B64" s="176"/>
      <c r="C64" s="182"/>
      <c r="D64" s="216"/>
      <c r="E64" s="182"/>
      <c r="F64" s="182"/>
      <c r="G64" s="182"/>
      <c r="H64" s="217"/>
      <c r="I64" s="182"/>
      <c r="J64" s="216"/>
      <c r="K64" s="182"/>
      <c r="L64" s="182"/>
      <c r="M64" s="182"/>
      <c r="N64" s="182"/>
      <c r="O64" s="182"/>
      <c r="P64" s="217"/>
      <c r="Q64" s="182"/>
      <c r="R64" s="182"/>
      <c r="S64" s="180"/>
    </row>
    <row r="65" spans="2:19" x14ac:dyDescent="0.35">
      <c r="B65" s="176"/>
      <c r="C65" s="182"/>
      <c r="D65" s="216"/>
      <c r="E65" s="182"/>
      <c r="F65" s="182"/>
      <c r="G65" s="182"/>
      <c r="H65" s="217"/>
      <c r="I65" s="182"/>
      <c r="J65" s="216"/>
      <c r="K65" s="182"/>
      <c r="L65" s="182"/>
      <c r="M65" s="182"/>
      <c r="N65" s="182"/>
      <c r="O65" s="182"/>
      <c r="P65" s="217"/>
      <c r="Q65" s="182"/>
      <c r="R65" s="182"/>
      <c r="S65" s="180"/>
    </row>
    <row r="66" spans="2:19" x14ac:dyDescent="0.35">
      <c r="B66" s="176"/>
      <c r="C66" s="182"/>
      <c r="D66" s="216"/>
      <c r="E66" s="182"/>
      <c r="F66" s="182"/>
      <c r="G66" s="182"/>
      <c r="H66" s="217"/>
      <c r="I66" s="182"/>
      <c r="J66" s="216"/>
      <c r="K66" s="182"/>
      <c r="L66" s="182"/>
      <c r="M66" s="182"/>
      <c r="N66" s="182"/>
      <c r="O66" s="182"/>
      <c r="P66" s="217"/>
      <c r="Q66" s="182"/>
      <c r="R66" s="182"/>
      <c r="S66" s="180"/>
    </row>
    <row r="67" spans="2:19" x14ac:dyDescent="0.35">
      <c r="B67" s="176"/>
      <c r="C67" s="182"/>
      <c r="D67" s="216"/>
      <c r="E67" s="182"/>
      <c r="F67" s="182"/>
      <c r="G67" s="182"/>
      <c r="H67" s="217"/>
      <c r="I67" s="182"/>
      <c r="J67" s="216"/>
      <c r="K67" s="182"/>
      <c r="L67" s="182"/>
      <c r="M67" s="182"/>
      <c r="N67" s="182"/>
      <c r="O67" s="182"/>
      <c r="P67" s="217"/>
      <c r="Q67" s="182"/>
      <c r="R67" s="182"/>
      <c r="S67" s="180"/>
    </row>
    <row r="68" spans="2:19" x14ac:dyDescent="0.35">
      <c r="B68" s="176"/>
      <c r="C68" s="182"/>
      <c r="D68" s="216"/>
      <c r="E68" s="182"/>
      <c r="F68" s="182"/>
      <c r="G68" s="182"/>
      <c r="H68" s="217"/>
      <c r="I68" s="182"/>
      <c r="J68" s="216"/>
      <c r="K68" s="182"/>
      <c r="L68" s="182"/>
      <c r="M68" s="182"/>
      <c r="N68" s="182"/>
      <c r="O68" s="182"/>
      <c r="P68" s="217"/>
      <c r="Q68" s="182"/>
      <c r="R68" s="182"/>
      <c r="S68" s="180"/>
    </row>
    <row r="69" spans="2:19" x14ac:dyDescent="0.35">
      <c r="B69" s="176"/>
      <c r="C69" s="182"/>
      <c r="D69" s="216"/>
      <c r="E69" s="182"/>
      <c r="F69" s="182"/>
      <c r="G69" s="182"/>
      <c r="H69" s="217"/>
      <c r="I69" s="182"/>
      <c r="J69" s="216"/>
      <c r="K69" s="182"/>
      <c r="L69" s="182"/>
      <c r="M69" s="182"/>
      <c r="N69" s="182"/>
      <c r="O69" s="182"/>
      <c r="P69" s="217"/>
      <c r="Q69" s="182"/>
      <c r="R69" s="182"/>
      <c r="S69" s="180"/>
    </row>
    <row r="70" spans="2:19" s="112" customFormat="1" ht="14.4" x14ac:dyDescent="0.35">
      <c r="B70" s="187"/>
      <c r="C70" s="188"/>
      <c r="D70" s="218" t="s">
        <v>50</v>
      </c>
      <c r="E70" s="219"/>
      <c r="F70" s="219"/>
      <c r="G70" s="220" t="s">
        <v>51</v>
      </c>
      <c r="H70" s="221"/>
      <c r="I70" s="188"/>
      <c r="J70" s="218" t="s">
        <v>50</v>
      </c>
      <c r="K70" s="219"/>
      <c r="L70" s="219"/>
      <c r="M70" s="219"/>
      <c r="N70" s="220" t="s">
        <v>51</v>
      </c>
      <c r="O70" s="219"/>
      <c r="P70" s="221"/>
      <c r="Q70" s="188"/>
      <c r="R70" s="188"/>
      <c r="S70" s="192"/>
    </row>
    <row r="71" spans="2:19" s="112" customFormat="1" ht="14.4" customHeight="1" x14ac:dyDescent="0.35">
      <c r="B71" s="222"/>
      <c r="C71" s="223"/>
      <c r="D71" s="223"/>
      <c r="E71" s="223"/>
      <c r="F71" s="223"/>
      <c r="G71" s="223"/>
      <c r="H71" s="223"/>
      <c r="I71" s="223"/>
      <c r="J71" s="223"/>
      <c r="K71" s="223"/>
      <c r="L71" s="223"/>
      <c r="M71" s="223"/>
      <c r="N71" s="223"/>
      <c r="O71" s="223"/>
      <c r="P71" s="223"/>
      <c r="Q71" s="223"/>
      <c r="R71" s="223"/>
      <c r="S71" s="224"/>
    </row>
    <row r="75" spans="2:19" s="112" customFormat="1" ht="6.9" customHeight="1" x14ac:dyDescent="0.35">
      <c r="B75" s="225"/>
      <c r="C75" s="226"/>
      <c r="D75" s="226"/>
      <c r="E75" s="226"/>
      <c r="F75" s="226"/>
      <c r="G75" s="226"/>
      <c r="H75" s="226"/>
      <c r="I75" s="226"/>
      <c r="J75" s="226"/>
      <c r="K75" s="226"/>
      <c r="L75" s="226"/>
      <c r="M75" s="226"/>
      <c r="N75" s="226"/>
      <c r="O75" s="226"/>
      <c r="P75" s="226"/>
      <c r="Q75" s="226"/>
      <c r="R75" s="226"/>
      <c r="S75" s="227"/>
    </row>
    <row r="76" spans="2:19" s="112" customFormat="1" ht="37" customHeight="1" x14ac:dyDescent="0.35">
      <c r="B76" s="187"/>
      <c r="C76" s="177" t="s">
        <v>129</v>
      </c>
      <c r="D76" s="178"/>
      <c r="E76" s="178"/>
      <c r="F76" s="178"/>
      <c r="G76" s="178"/>
      <c r="H76" s="178"/>
      <c r="I76" s="178"/>
      <c r="J76" s="178"/>
      <c r="K76" s="178"/>
      <c r="L76" s="178"/>
      <c r="M76" s="178"/>
      <c r="N76" s="178"/>
      <c r="O76" s="178"/>
      <c r="P76" s="178"/>
      <c r="Q76" s="178"/>
      <c r="R76" s="179"/>
      <c r="S76" s="192"/>
    </row>
    <row r="77" spans="2:19" s="112" customFormat="1" ht="6.9" customHeight="1" x14ac:dyDescent="0.35">
      <c r="B77" s="187"/>
      <c r="C77" s="188"/>
      <c r="D77" s="188"/>
      <c r="E77" s="188"/>
      <c r="F77" s="188"/>
      <c r="G77" s="188"/>
      <c r="H77" s="188"/>
      <c r="I77" s="188"/>
      <c r="J77" s="188"/>
      <c r="K77" s="188"/>
      <c r="L77" s="188"/>
      <c r="M77" s="188"/>
      <c r="N77" s="188"/>
      <c r="O77" s="188"/>
      <c r="P77" s="188"/>
      <c r="Q77" s="188"/>
      <c r="R77" s="188"/>
      <c r="S77" s="192"/>
    </row>
    <row r="78" spans="2:19" s="112" customFormat="1" ht="29.95" customHeight="1" x14ac:dyDescent="0.35">
      <c r="B78" s="187"/>
      <c r="C78" s="183" t="s">
        <v>17</v>
      </c>
      <c r="D78" s="188"/>
      <c r="E78" s="188"/>
      <c r="F78" s="184" t="str">
        <f>F6</f>
        <v>Modernizace střediska praktického vyučování v Chlumci nad Cidlinou</v>
      </c>
      <c r="G78" s="185"/>
      <c r="H78" s="185"/>
      <c r="I78" s="185"/>
      <c r="J78" s="185"/>
      <c r="K78" s="185"/>
      <c r="L78" s="185"/>
      <c r="M78" s="185"/>
      <c r="N78" s="185"/>
      <c r="O78" s="185"/>
      <c r="P78" s="185"/>
      <c r="Q78" s="188"/>
      <c r="R78" s="188"/>
      <c r="S78" s="192"/>
    </row>
    <row r="79" spans="2:19" ht="29.95" customHeight="1" x14ac:dyDescent="0.35">
      <c r="B79" s="176"/>
      <c r="C79" s="183" t="s">
        <v>122</v>
      </c>
      <c r="D79" s="182"/>
      <c r="E79" s="182"/>
      <c r="F79" s="184" t="s">
        <v>123</v>
      </c>
      <c r="G79" s="186"/>
      <c r="H79" s="186"/>
      <c r="I79" s="186"/>
      <c r="J79" s="186"/>
      <c r="K79" s="186"/>
      <c r="L79" s="186"/>
      <c r="M79" s="186"/>
      <c r="N79" s="186"/>
      <c r="O79" s="186"/>
      <c r="P79" s="186"/>
      <c r="Q79" s="182"/>
      <c r="R79" s="182"/>
      <c r="S79" s="180"/>
    </row>
    <row r="80" spans="2:19" s="112" customFormat="1" ht="37" customHeight="1" x14ac:dyDescent="0.35">
      <c r="B80" s="187"/>
      <c r="C80" s="228" t="s">
        <v>124</v>
      </c>
      <c r="D80" s="188"/>
      <c r="E80" s="188"/>
      <c r="F80" s="229" t="str">
        <f>F8</f>
        <v>17-SO006-01.7 - D.1.4.6  Měření a regulace</v>
      </c>
      <c r="G80" s="191"/>
      <c r="H80" s="191"/>
      <c r="I80" s="191"/>
      <c r="J80" s="191"/>
      <c r="K80" s="191"/>
      <c r="L80" s="191"/>
      <c r="M80" s="191"/>
      <c r="N80" s="191"/>
      <c r="O80" s="191"/>
      <c r="P80" s="191"/>
      <c r="Q80" s="188"/>
      <c r="R80" s="188"/>
      <c r="S80" s="192"/>
    </row>
    <row r="81" spans="2:48" s="112" customFormat="1" ht="6.9" customHeight="1" x14ac:dyDescent="0.35">
      <c r="B81" s="187"/>
      <c r="C81" s="188"/>
      <c r="D81" s="188"/>
      <c r="E81" s="188"/>
      <c r="F81" s="188"/>
      <c r="G81" s="188"/>
      <c r="H81" s="188"/>
      <c r="I81" s="188"/>
      <c r="J81" s="188"/>
      <c r="K81" s="188"/>
      <c r="L81" s="188"/>
      <c r="M81" s="188"/>
      <c r="N81" s="188"/>
      <c r="O81" s="188"/>
      <c r="P81" s="188"/>
      <c r="Q81" s="188"/>
      <c r="R81" s="188"/>
      <c r="S81" s="192"/>
    </row>
    <row r="82" spans="2:48" s="112" customFormat="1" ht="18" customHeight="1" x14ac:dyDescent="0.35">
      <c r="B82" s="187"/>
      <c r="C82" s="183" t="s">
        <v>21</v>
      </c>
      <c r="D82" s="188"/>
      <c r="E82" s="188"/>
      <c r="F82" s="193" t="str">
        <f>F10</f>
        <v>Chlumec nad Cidlinou</v>
      </c>
      <c r="G82" s="188"/>
      <c r="H82" s="188"/>
      <c r="I82" s="188"/>
      <c r="J82" s="188"/>
      <c r="K82" s="183" t="s">
        <v>23</v>
      </c>
      <c r="L82" s="188"/>
      <c r="M82" s="194">
        <f>IF(O10="","",O10)</f>
        <v>0</v>
      </c>
      <c r="N82" s="194"/>
      <c r="O82" s="194"/>
      <c r="P82" s="194"/>
      <c r="Q82" s="188"/>
      <c r="R82" s="188"/>
      <c r="S82" s="192"/>
    </row>
    <row r="83" spans="2:48" s="112" customFormat="1" ht="6.9" customHeight="1" x14ac:dyDescent="0.35">
      <c r="B83" s="187"/>
      <c r="C83" s="188"/>
      <c r="D83" s="188"/>
      <c r="E83" s="188"/>
      <c r="F83" s="188"/>
      <c r="G83" s="188"/>
      <c r="H83" s="188"/>
      <c r="I83" s="188"/>
      <c r="J83" s="188"/>
      <c r="K83" s="188"/>
      <c r="L83" s="188"/>
      <c r="M83" s="188"/>
      <c r="N83" s="188"/>
      <c r="O83" s="188"/>
      <c r="P83" s="188"/>
      <c r="Q83" s="188"/>
      <c r="R83" s="188"/>
      <c r="S83" s="192"/>
    </row>
    <row r="84" spans="2:48" s="112" customFormat="1" x14ac:dyDescent="0.35">
      <c r="B84" s="187"/>
      <c r="C84" s="183" t="s">
        <v>24</v>
      </c>
      <c r="D84" s="188"/>
      <c r="E84" s="188"/>
      <c r="F84" s="193" t="str">
        <f>E13</f>
        <v>Královéhradecký kraj</v>
      </c>
      <c r="G84" s="188"/>
      <c r="H84" s="188"/>
      <c r="I84" s="188"/>
      <c r="J84" s="188"/>
      <c r="K84" s="183" t="s">
        <v>29</v>
      </c>
      <c r="L84" s="188"/>
      <c r="M84" s="195" t="str">
        <f>E19</f>
        <v>PROMED Brno spol.s.r.o</v>
      </c>
      <c r="N84" s="195"/>
      <c r="O84" s="195"/>
      <c r="P84" s="195"/>
      <c r="Q84" s="195"/>
      <c r="R84" s="193"/>
      <c r="S84" s="192"/>
    </row>
    <row r="85" spans="2:48" s="112" customFormat="1" ht="14.4" customHeight="1" x14ac:dyDescent="0.35">
      <c r="B85" s="187"/>
      <c r="C85" s="183" t="s">
        <v>28</v>
      </c>
      <c r="D85" s="188"/>
      <c r="E85" s="188"/>
      <c r="F85" s="193">
        <f>IF(E16="","",E16)</f>
        <v>0</v>
      </c>
      <c r="G85" s="188"/>
      <c r="H85" s="188"/>
      <c r="I85" s="188"/>
      <c r="J85" s="188"/>
      <c r="K85" s="183" t="s">
        <v>32</v>
      </c>
      <c r="L85" s="188"/>
      <c r="M85" s="195" t="str">
        <f>E22</f>
        <v xml:space="preserve"> </v>
      </c>
      <c r="N85" s="195"/>
      <c r="O85" s="195"/>
      <c r="P85" s="195"/>
      <c r="Q85" s="195"/>
      <c r="R85" s="193"/>
      <c r="S85" s="192"/>
    </row>
    <row r="86" spans="2:48" s="112" customFormat="1" ht="10.35" customHeight="1" x14ac:dyDescent="0.35">
      <c r="B86" s="187"/>
      <c r="C86" s="188"/>
      <c r="D86" s="188"/>
      <c r="E86" s="188"/>
      <c r="F86" s="188"/>
      <c r="G86" s="188"/>
      <c r="H86" s="188"/>
      <c r="I86" s="188"/>
      <c r="J86" s="188"/>
      <c r="K86" s="188"/>
      <c r="L86" s="188"/>
      <c r="M86" s="188"/>
      <c r="N86" s="188"/>
      <c r="O86" s="188"/>
      <c r="P86" s="188"/>
      <c r="Q86" s="188"/>
      <c r="R86" s="188"/>
      <c r="S86" s="192"/>
    </row>
    <row r="87" spans="2:48" s="112" customFormat="1" ht="29.3" customHeight="1" x14ac:dyDescent="0.35">
      <c r="B87" s="187"/>
      <c r="C87" s="230" t="s">
        <v>130</v>
      </c>
      <c r="D87" s="231"/>
      <c r="E87" s="231"/>
      <c r="F87" s="231"/>
      <c r="G87" s="231"/>
      <c r="H87" s="207"/>
      <c r="I87" s="207"/>
      <c r="J87" s="207"/>
      <c r="K87" s="207"/>
      <c r="L87" s="207"/>
      <c r="M87" s="207"/>
      <c r="N87" s="230" t="s">
        <v>131</v>
      </c>
      <c r="O87" s="231"/>
      <c r="P87" s="231"/>
      <c r="Q87" s="231"/>
      <c r="R87" s="207"/>
      <c r="S87" s="192"/>
    </row>
    <row r="88" spans="2:48" s="112" customFormat="1" ht="10.35" customHeight="1" x14ac:dyDescent="0.35">
      <c r="B88" s="187"/>
      <c r="C88" s="188"/>
      <c r="D88" s="188"/>
      <c r="E88" s="188"/>
      <c r="F88" s="188"/>
      <c r="G88" s="188"/>
      <c r="H88" s="188"/>
      <c r="I88" s="188"/>
      <c r="J88" s="188"/>
      <c r="K88" s="188"/>
      <c r="L88" s="188"/>
      <c r="M88" s="188"/>
      <c r="N88" s="188"/>
      <c r="O88" s="188"/>
      <c r="P88" s="188"/>
      <c r="Q88" s="188"/>
      <c r="R88" s="188"/>
      <c r="S88" s="192"/>
    </row>
    <row r="89" spans="2:48" s="112" customFormat="1" ht="29.3" customHeight="1" x14ac:dyDescent="0.35">
      <c r="B89" s="187"/>
      <c r="C89" s="232" t="s">
        <v>132</v>
      </c>
      <c r="D89" s="188"/>
      <c r="E89" s="188"/>
      <c r="F89" s="188"/>
      <c r="G89" s="188"/>
      <c r="H89" s="188"/>
      <c r="I89" s="188"/>
      <c r="J89" s="188"/>
      <c r="K89" s="188"/>
      <c r="L89" s="188"/>
      <c r="M89" s="188"/>
      <c r="N89" s="233">
        <f>N113</f>
        <v>0</v>
      </c>
      <c r="O89" s="234"/>
      <c r="P89" s="234"/>
      <c r="Q89" s="234"/>
      <c r="R89" s="235"/>
      <c r="S89" s="192"/>
      <c r="AV89" s="172" t="s">
        <v>133</v>
      </c>
    </row>
    <row r="90" spans="2:48" s="242" customFormat="1" ht="24.9" customHeight="1" x14ac:dyDescent="0.35">
      <c r="B90" s="236"/>
      <c r="C90" s="237"/>
      <c r="D90" s="238" t="s">
        <v>2241</v>
      </c>
      <c r="E90" s="237"/>
      <c r="F90" s="237"/>
      <c r="G90" s="237"/>
      <c r="H90" s="237"/>
      <c r="I90" s="237"/>
      <c r="J90" s="237"/>
      <c r="K90" s="237"/>
      <c r="L90" s="237"/>
      <c r="M90" s="237"/>
      <c r="N90" s="239">
        <f>N114</f>
        <v>0</v>
      </c>
      <c r="O90" s="240"/>
      <c r="P90" s="240"/>
      <c r="Q90" s="240"/>
      <c r="R90" s="237"/>
      <c r="S90" s="241"/>
    </row>
    <row r="91" spans="2:48" s="249" customFormat="1" ht="20" customHeight="1" x14ac:dyDescent="0.35">
      <c r="B91" s="243"/>
      <c r="C91" s="244"/>
      <c r="D91" s="245" t="s">
        <v>2246</v>
      </c>
      <c r="E91" s="244"/>
      <c r="F91" s="244"/>
      <c r="G91" s="244"/>
      <c r="H91" s="244"/>
      <c r="I91" s="244"/>
      <c r="J91" s="244"/>
      <c r="K91" s="244"/>
      <c r="L91" s="244"/>
      <c r="M91" s="244"/>
      <c r="N91" s="246">
        <f>N115</f>
        <v>0</v>
      </c>
      <c r="O91" s="247"/>
      <c r="P91" s="247"/>
      <c r="Q91" s="247"/>
      <c r="R91" s="244"/>
      <c r="S91" s="248"/>
    </row>
    <row r="92" spans="2:48" s="112" customFormat="1" ht="21.8" customHeight="1" x14ac:dyDescent="0.35">
      <c r="B92" s="187"/>
      <c r="C92" s="188"/>
      <c r="D92" s="188"/>
      <c r="E92" s="188"/>
      <c r="F92" s="188"/>
      <c r="G92" s="188"/>
      <c r="H92" s="188"/>
      <c r="I92" s="188"/>
      <c r="J92" s="188"/>
      <c r="K92" s="188"/>
      <c r="L92" s="188"/>
      <c r="M92" s="188"/>
      <c r="N92" s="188"/>
      <c r="O92" s="188"/>
      <c r="P92" s="188"/>
      <c r="Q92" s="188"/>
      <c r="R92" s="188"/>
      <c r="S92" s="192"/>
    </row>
    <row r="93" spans="2:48" s="112" customFormat="1" ht="29.3" customHeight="1" x14ac:dyDescent="0.35">
      <c r="B93" s="187"/>
      <c r="C93" s="232" t="s">
        <v>157</v>
      </c>
      <c r="D93" s="188"/>
      <c r="E93" s="188"/>
      <c r="F93" s="188"/>
      <c r="G93" s="188"/>
      <c r="H93" s="188"/>
      <c r="I93" s="188"/>
      <c r="J93" s="188"/>
      <c r="K93" s="188"/>
      <c r="L93" s="188"/>
      <c r="M93" s="188"/>
      <c r="N93" s="234">
        <v>0</v>
      </c>
      <c r="O93" s="250"/>
      <c r="P93" s="250"/>
      <c r="Q93" s="250"/>
      <c r="R93" s="251"/>
      <c r="S93" s="192"/>
      <c r="U93" s="252"/>
      <c r="V93" s="253" t="s">
        <v>38</v>
      </c>
    </row>
    <row r="94" spans="2:48" s="112" customFormat="1" ht="18" customHeight="1" x14ac:dyDescent="0.35">
      <c r="B94" s="187"/>
      <c r="C94" s="188"/>
      <c r="D94" s="188"/>
      <c r="E94" s="188"/>
      <c r="F94" s="188"/>
      <c r="G94" s="188"/>
      <c r="H94" s="188"/>
      <c r="I94" s="188"/>
      <c r="J94" s="188"/>
      <c r="K94" s="188"/>
      <c r="L94" s="188"/>
      <c r="M94" s="188"/>
      <c r="N94" s="188"/>
      <c r="O94" s="188"/>
      <c r="P94" s="188"/>
      <c r="Q94" s="188"/>
      <c r="R94" s="188"/>
      <c r="S94" s="192"/>
    </row>
    <row r="95" spans="2:48" s="112" customFormat="1" ht="29.3" customHeight="1" x14ac:dyDescent="0.35">
      <c r="B95" s="187"/>
      <c r="C95" s="254" t="s">
        <v>115</v>
      </c>
      <c r="D95" s="207"/>
      <c r="E95" s="207"/>
      <c r="F95" s="207"/>
      <c r="G95" s="207"/>
      <c r="H95" s="207"/>
      <c r="I95" s="207"/>
      <c r="J95" s="207"/>
      <c r="K95" s="207"/>
      <c r="L95" s="255">
        <f>ROUND(SUM(N89+N93),2)</f>
        <v>0</v>
      </c>
      <c r="M95" s="255"/>
      <c r="N95" s="255"/>
      <c r="O95" s="255"/>
      <c r="P95" s="255"/>
      <c r="Q95" s="255"/>
      <c r="R95" s="256"/>
      <c r="S95" s="192"/>
    </row>
    <row r="96" spans="2:48" s="112" customFormat="1" ht="6.9" customHeight="1" x14ac:dyDescent="0.35">
      <c r="B96" s="222"/>
      <c r="C96" s="223"/>
      <c r="D96" s="223"/>
      <c r="E96" s="223"/>
      <c r="F96" s="223"/>
      <c r="G96" s="223"/>
      <c r="H96" s="223"/>
      <c r="I96" s="223"/>
      <c r="J96" s="223"/>
      <c r="K96" s="223"/>
      <c r="L96" s="223"/>
      <c r="M96" s="223"/>
      <c r="N96" s="223"/>
      <c r="O96" s="223"/>
      <c r="P96" s="223"/>
      <c r="Q96" s="223"/>
      <c r="R96" s="223"/>
      <c r="S96" s="224"/>
    </row>
    <row r="100" spans="2:28" s="112" customFormat="1" ht="6.9" customHeight="1" x14ac:dyDescent="0.35">
      <c r="B100" s="225"/>
      <c r="C100" s="226"/>
      <c r="D100" s="226"/>
      <c r="E100" s="226"/>
      <c r="F100" s="226"/>
      <c r="G100" s="226"/>
      <c r="H100" s="226"/>
      <c r="I100" s="226"/>
      <c r="J100" s="226"/>
      <c r="K100" s="226"/>
      <c r="L100" s="226"/>
      <c r="M100" s="226"/>
      <c r="N100" s="226"/>
      <c r="O100" s="226"/>
      <c r="P100" s="226"/>
      <c r="Q100" s="226"/>
      <c r="R100" s="226"/>
      <c r="S100" s="227"/>
    </row>
    <row r="101" spans="2:28" s="112" customFormat="1" ht="37" customHeight="1" x14ac:dyDescent="0.35">
      <c r="B101" s="187"/>
      <c r="C101" s="177" t="s">
        <v>158</v>
      </c>
      <c r="D101" s="191"/>
      <c r="E101" s="191"/>
      <c r="F101" s="191"/>
      <c r="G101" s="191"/>
      <c r="H101" s="191"/>
      <c r="I101" s="191"/>
      <c r="J101" s="191"/>
      <c r="K101" s="191"/>
      <c r="L101" s="191"/>
      <c r="M101" s="191"/>
      <c r="N101" s="191"/>
      <c r="O101" s="191"/>
      <c r="P101" s="191"/>
      <c r="Q101" s="191"/>
      <c r="R101" s="188"/>
      <c r="S101" s="192"/>
    </row>
    <row r="102" spans="2:28" s="112" customFormat="1" ht="6.9" customHeight="1" x14ac:dyDescent="0.35">
      <c r="B102" s="187"/>
      <c r="C102" s="188"/>
      <c r="D102" s="188"/>
      <c r="E102" s="188"/>
      <c r="F102" s="188"/>
      <c r="G102" s="188"/>
      <c r="H102" s="188"/>
      <c r="I102" s="188"/>
      <c r="J102" s="188"/>
      <c r="K102" s="188"/>
      <c r="L102" s="188"/>
      <c r="M102" s="188"/>
      <c r="N102" s="188"/>
      <c r="O102" s="188"/>
      <c r="P102" s="188"/>
      <c r="Q102" s="188"/>
      <c r="R102" s="188"/>
      <c r="S102" s="192"/>
    </row>
    <row r="103" spans="2:28" s="112" customFormat="1" ht="29.95" customHeight="1" x14ac:dyDescent="0.35">
      <c r="B103" s="187"/>
      <c r="C103" s="183" t="s">
        <v>17</v>
      </c>
      <c r="D103" s="188"/>
      <c r="E103" s="188"/>
      <c r="F103" s="184" t="str">
        <f>F6</f>
        <v>Modernizace střediska praktického vyučování v Chlumci nad Cidlinou</v>
      </c>
      <c r="G103" s="185"/>
      <c r="H103" s="185"/>
      <c r="I103" s="185"/>
      <c r="J103" s="185"/>
      <c r="K103" s="185"/>
      <c r="L103" s="185"/>
      <c r="M103" s="185"/>
      <c r="N103" s="185"/>
      <c r="O103" s="185"/>
      <c r="P103" s="185"/>
      <c r="Q103" s="188"/>
      <c r="R103" s="188"/>
      <c r="S103" s="192"/>
    </row>
    <row r="104" spans="2:28" ht="29.95" customHeight="1" x14ac:dyDescent="0.35">
      <c r="B104" s="176"/>
      <c r="C104" s="183" t="s">
        <v>122</v>
      </c>
      <c r="D104" s="182"/>
      <c r="E104" s="182"/>
      <c r="F104" s="184" t="s">
        <v>123</v>
      </c>
      <c r="G104" s="186"/>
      <c r="H104" s="186"/>
      <c r="I104" s="186"/>
      <c r="J104" s="186"/>
      <c r="K104" s="186"/>
      <c r="L104" s="186"/>
      <c r="M104" s="186"/>
      <c r="N104" s="186"/>
      <c r="O104" s="186"/>
      <c r="P104" s="186"/>
      <c r="Q104" s="182"/>
      <c r="R104" s="182"/>
      <c r="S104" s="180"/>
    </row>
    <row r="105" spans="2:28" s="112" customFormat="1" ht="37" customHeight="1" x14ac:dyDescent="0.35">
      <c r="B105" s="187"/>
      <c r="C105" s="228" t="s">
        <v>124</v>
      </c>
      <c r="D105" s="188"/>
      <c r="E105" s="188"/>
      <c r="F105" s="229" t="str">
        <f>F8</f>
        <v>17-SO006-01.7 - D.1.4.6  Měření a regulace</v>
      </c>
      <c r="G105" s="191"/>
      <c r="H105" s="191"/>
      <c r="I105" s="191"/>
      <c r="J105" s="191"/>
      <c r="K105" s="191"/>
      <c r="L105" s="191"/>
      <c r="M105" s="191"/>
      <c r="N105" s="191"/>
      <c r="O105" s="191"/>
      <c r="P105" s="191"/>
      <c r="Q105" s="188"/>
      <c r="R105" s="188"/>
      <c r="S105" s="192"/>
    </row>
    <row r="106" spans="2:28" s="112" customFormat="1" ht="6.9" customHeight="1" x14ac:dyDescent="0.35">
      <c r="B106" s="187"/>
      <c r="C106" s="188"/>
      <c r="D106" s="188"/>
      <c r="E106" s="188"/>
      <c r="F106" s="188"/>
      <c r="G106" s="188"/>
      <c r="H106" s="188"/>
      <c r="I106" s="188"/>
      <c r="J106" s="188"/>
      <c r="K106" s="188"/>
      <c r="L106" s="188"/>
      <c r="M106" s="188"/>
      <c r="N106" s="188"/>
      <c r="O106" s="188"/>
      <c r="P106" s="188"/>
      <c r="Q106" s="188"/>
      <c r="R106" s="188"/>
      <c r="S106" s="192"/>
    </row>
    <row r="107" spans="2:28" s="112" customFormat="1" ht="18" customHeight="1" x14ac:dyDescent="0.35">
      <c r="B107" s="187"/>
      <c r="C107" s="183" t="s">
        <v>21</v>
      </c>
      <c r="D107" s="188"/>
      <c r="E107" s="188"/>
      <c r="F107" s="193" t="str">
        <f>F10</f>
        <v>Chlumec nad Cidlinou</v>
      </c>
      <c r="G107" s="188"/>
      <c r="H107" s="188"/>
      <c r="I107" s="188"/>
      <c r="J107" s="188"/>
      <c r="K107" s="183" t="s">
        <v>23</v>
      </c>
      <c r="L107" s="188"/>
      <c r="M107" s="194">
        <f>IF(O10="","",O10)</f>
        <v>0</v>
      </c>
      <c r="N107" s="194"/>
      <c r="O107" s="194"/>
      <c r="P107" s="194"/>
      <c r="Q107" s="188"/>
      <c r="R107" s="188"/>
      <c r="S107" s="192"/>
    </row>
    <row r="108" spans="2:28" s="112" customFormat="1" ht="6.9" customHeight="1" x14ac:dyDescent="0.35">
      <c r="B108" s="187"/>
      <c r="C108" s="188"/>
      <c r="D108" s="188"/>
      <c r="E108" s="188"/>
      <c r="F108" s="188"/>
      <c r="G108" s="188"/>
      <c r="H108" s="188"/>
      <c r="I108" s="188"/>
      <c r="J108" s="188"/>
      <c r="K108" s="188"/>
      <c r="L108" s="188"/>
      <c r="M108" s="188"/>
      <c r="N108" s="188"/>
      <c r="O108" s="188"/>
      <c r="P108" s="188"/>
      <c r="Q108" s="188"/>
      <c r="R108" s="188"/>
      <c r="S108" s="192"/>
    </row>
    <row r="109" spans="2:28" s="112" customFormat="1" x14ac:dyDescent="0.35">
      <c r="B109" s="187"/>
      <c r="C109" s="183" t="s">
        <v>24</v>
      </c>
      <c r="D109" s="188"/>
      <c r="E109" s="188"/>
      <c r="F109" s="193" t="str">
        <f>E13</f>
        <v>Královéhradecký kraj</v>
      </c>
      <c r="G109" s="188"/>
      <c r="H109" s="188"/>
      <c r="I109" s="188"/>
      <c r="J109" s="188"/>
      <c r="K109" s="183" t="s">
        <v>29</v>
      </c>
      <c r="L109" s="188"/>
      <c r="M109" s="195" t="str">
        <f>E19</f>
        <v>PROMED Brno spol.s.r.o</v>
      </c>
      <c r="N109" s="195"/>
      <c r="O109" s="195"/>
      <c r="P109" s="195"/>
      <c r="Q109" s="195"/>
      <c r="R109" s="193"/>
      <c r="S109" s="192"/>
    </row>
    <row r="110" spans="2:28" s="112" customFormat="1" ht="14.4" customHeight="1" x14ac:dyDescent="0.35">
      <c r="B110" s="187"/>
      <c r="C110" s="183" t="s">
        <v>28</v>
      </c>
      <c r="D110" s="188"/>
      <c r="E110" s="188"/>
      <c r="F110" s="193">
        <f>IF(E16="","",E16)</f>
        <v>0</v>
      </c>
      <c r="G110" s="188"/>
      <c r="H110" s="188"/>
      <c r="I110" s="188"/>
      <c r="J110" s="188"/>
      <c r="K110" s="183" t="s">
        <v>32</v>
      </c>
      <c r="L110" s="188"/>
      <c r="M110" s="195" t="str">
        <f>E22</f>
        <v xml:space="preserve"> </v>
      </c>
      <c r="N110" s="195"/>
      <c r="O110" s="195"/>
      <c r="P110" s="195"/>
      <c r="Q110" s="195"/>
      <c r="R110" s="193"/>
      <c r="S110" s="192"/>
    </row>
    <row r="111" spans="2:28" s="112" customFormat="1" ht="10.35" customHeight="1" x14ac:dyDescent="0.35">
      <c r="B111" s="187"/>
      <c r="C111" s="188"/>
      <c r="D111" s="188"/>
      <c r="E111" s="188"/>
      <c r="F111" s="188"/>
      <c r="G111" s="188"/>
      <c r="H111" s="188"/>
      <c r="I111" s="188"/>
      <c r="J111" s="188"/>
      <c r="K111" s="188"/>
      <c r="L111" s="188"/>
      <c r="M111" s="188"/>
      <c r="N111" s="188"/>
      <c r="O111" s="188"/>
      <c r="P111" s="188"/>
      <c r="Q111" s="188"/>
      <c r="R111" s="188"/>
      <c r="S111" s="192"/>
    </row>
    <row r="112" spans="2:28" s="263" customFormat="1" ht="29.3" customHeight="1" x14ac:dyDescent="0.35">
      <c r="B112" s="257"/>
      <c r="C112" s="258" t="s">
        <v>159</v>
      </c>
      <c r="D112" s="259" t="s">
        <v>160</v>
      </c>
      <c r="E112" s="259" t="s">
        <v>56</v>
      </c>
      <c r="F112" s="260" t="s">
        <v>161</v>
      </c>
      <c r="G112" s="260"/>
      <c r="H112" s="260"/>
      <c r="I112" s="260"/>
      <c r="J112" s="259" t="s">
        <v>162</v>
      </c>
      <c r="K112" s="259" t="s">
        <v>163</v>
      </c>
      <c r="L112" s="261" t="s">
        <v>164</v>
      </c>
      <c r="M112" s="261"/>
      <c r="N112" s="260" t="s">
        <v>131</v>
      </c>
      <c r="O112" s="260"/>
      <c r="P112" s="260"/>
      <c r="Q112" s="260"/>
      <c r="R112" s="111" t="s">
        <v>2285</v>
      </c>
      <c r="S112" s="262"/>
      <c r="U112" s="264" t="s">
        <v>165</v>
      </c>
      <c r="V112" s="265" t="s">
        <v>38</v>
      </c>
      <c r="W112" s="265" t="s">
        <v>166</v>
      </c>
      <c r="X112" s="265" t="s">
        <v>167</v>
      </c>
      <c r="Y112" s="265" t="s">
        <v>168</v>
      </c>
      <c r="Z112" s="265" t="s">
        <v>169</v>
      </c>
      <c r="AA112" s="265" t="s">
        <v>170</v>
      </c>
      <c r="AB112" s="266" t="s">
        <v>171</v>
      </c>
    </row>
    <row r="113" spans="2:66" s="112" customFormat="1" ht="29.3" customHeight="1" x14ac:dyDescent="0.35">
      <c r="B113" s="187"/>
      <c r="C113" s="267" t="s">
        <v>127</v>
      </c>
      <c r="D113" s="188"/>
      <c r="E113" s="188"/>
      <c r="F113" s="188"/>
      <c r="G113" s="188"/>
      <c r="H113" s="188"/>
      <c r="I113" s="188"/>
      <c r="J113" s="188"/>
      <c r="K113" s="188"/>
      <c r="L113" s="188"/>
      <c r="M113" s="188"/>
      <c r="N113" s="268">
        <f>BL113</f>
        <v>0</v>
      </c>
      <c r="O113" s="269"/>
      <c r="P113" s="269"/>
      <c r="Q113" s="269"/>
      <c r="S113" s="192"/>
      <c r="U113" s="270"/>
      <c r="V113" s="197"/>
      <c r="W113" s="197"/>
      <c r="X113" s="271">
        <f>X114</f>
        <v>8.0000000000000002E-3</v>
      </c>
      <c r="Y113" s="197"/>
      <c r="Z113" s="271">
        <f>Z114</f>
        <v>0</v>
      </c>
      <c r="AA113" s="197"/>
      <c r="AB113" s="272">
        <f>AB114</f>
        <v>0</v>
      </c>
      <c r="AU113" s="172" t="s">
        <v>73</v>
      </c>
      <c r="AV113" s="172" t="s">
        <v>133</v>
      </c>
      <c r="BL113" s="273">
        <f>BL114</f>
        <v>0</v>
      </c>
    </row>
    <row r="114" spans="2:66" s="113" customFormat="1" ht="37.35" customHeight="1" x14ac:dyDescent="0.35">
      <c r="B114" s="274"/>
      <c r="C114" s="275"/>
      <c r="D114" s="276" t="s">
        <v>2241</v>
      </c>
      <c r="E114" s="276"/>
      <c r="F114" s="276"/>
      <c r="G114" s="276"/>
      <c r="H114" s="276"/>
      <c r="I114" s="276"/>
      <c r="J114" s="276"/>
      <c r="K114" s="276"/>
      <c r="L114" s="276"/>
      <c r="M114" s="276"/>
      <c r="N114" s="277">
        <f>BL114</f>
        <v>0</v>
      </c>
      <c r="O114" s="239"/>
      <c r="P114" s="239"/>
      <c r="Q114" s="239"/>
      <c r="S114" s="278"/>
      <c r="U114" s="279"/>
      <c r="V114" s="275"/>
      <c r="W114" s="275"/>
      <c r="X114" s="280">
        <f>X115</f>
        <v>8.0000000000000002E-3</v>
      </c>
      <c r="Y114" s="275"/>
      <c r="Z114" s="280">
        <f>Z115</f>
        <v>0</v>
      </c>
      <c r="AA114" s="275"/>
      <c r="AB114" s="281">
        <f>AB115</f>
        <v>0</v>
      </c>
      <c r="AS114" s="282" t="s">
        <v>190</v>
      </c>
      <c r="AU114" s="283" t="s">
        <v>73</v>
      </c>
      <c r="AV114" s="283" t="s">
        <v>74</v>
      </c>
      <c r="AZ114" s="282" t="s">
        <v>172</v>
      </c>
      <c r="BL114" s="284">
        <f>BL115</f>
        <v>0</v>
      </c>
    </row>
    <row r="115" spans="2:66" s="113" customFormat="1" ht="20" customHeight="1" x14ac:dyDescent="0.35">
      <c r="B115" s="274"/>
      <c r="C115" s="275"/>
      <c r="D115" s="285" t="s">
        <v>2246</v>
      </c>
      <c r="E115" s="285"/>
      <c r="F115" s="285"/>
      <c r="G115" s="285"/>
      <c r="H115" s="285"/>
      <c r="I115" s="285"/>
      <c r="J115" s="285"/>
      <c r="K115" s="285"/>
      <c r="L115" s="285"/>
      <c r="M115" s="285"/>
      <c r="N115" s="286">
        <f>BL115</f>
        <v>0</v>
      </c>
      <c r="O115" s="287"/>
      <c r="P115" s="287"/>
      <c r="Q115" s="287"/>
      <c r="S115" s="278"/>
      <c r="U115" s="279"/>
      <c r="V115" s="275"/>
      <c r="W115" s="275"/>
      <c r="X115" s="280">
        <f>X116</f>
        <v>8.0000000000000002E-3</v>
      </c>
      <c r="Y115" s="275"/>
      <c r="Z115" s="280">
        <f>Z116</f>
        <v>0</v>
      </c>
      <c r="AA115" s="275"/>
      <c r="AB115" s="281">
        <f>AB116</f>
        <v>0</v>
      </c>
      <c r="AS115" s="282" t="s">
        <v>190</v>
      </c>
      <c r="AU115" s="283" t="s">
        <v>73</v>
      </c>
      <c r="AV115" s="283" t="s">
        <v>81</v>
      </c>
      <c r="AZ115" s="282" t="s">
        <v>172</v>
      </c>
      <c r="BL115" s="284">
        <f>BL116</f>
        <v>0</v>
      </c>
    </row>
    <row r="116" spans="2:66" s="112" customFormat="1" ht="22.6" customHeight="1" x14ac:dyDescent="0.35">
      <c r="B116" s="187"/>
      <c r="C116" s="288" t="s">
        <v>81</v>
      </c>
      <c r="D116" s="288" t="s">
        <v>173</v>
      </c>
      <c r="E116" s="289" t="s">
        <v>2247</v>
      </c>
      <c r="F116" s="290" t="s">
        <v>2248</v>
      </c>
      <c r="G116" s="290"/>
      <c r="H116" s="290"/>
      <c r="I116" s="290"/>
      <c r="J116" s="291" t="s">
        <v>1790</v>
      </c>
      <c r="K116" s="292">
        <v>1</v>
      </c>
      <c r="L116" s="293"/>
      <c r="M116" s="293"/>
      <c r="N116" s="294">
        <f>ROUND(L116*K116,2)</f>
        <v>0</v>
      </c>
      <c r="O116" s="294"/>
      <c r="P116" s="294"/>
      <c r="Q116" s="294"/>
      <c r="R116" s="114" t="s">
        <v>5</v>
      </c>
      <c r="S116" s="192"/>
      <c r="U116" s="295" t="s">
        <v>5</v>
      </c>
      <c r="V116" s="296" t="s">
        <v>39</v>
      </c>
      <c r="W116" s="297">
        <v>8.0000000000000002E-3</v>
      </c>
      <c r="X116" s="297">
        <f>W116*K116</f>
        <v>8.0000000000000002E-3</v>
      </c>
      <c r="Y116" s="297">
        <v>0</v>
      </c>
      <c r="Z116" s="297">
        <f>Y116*K116</f>
        <v>0</v>
      </c>
      <c r="AA116" s="297">
        <v>0</v>
      </c>
      <c r="AB116" s="298">
        <f>AA116*K116</f>
        <v>0</v>
      </c>
      <c r="AS116" s="172" t="s">
        <v>909</v>
      </c>
      <c r="AU116" s="172" t="s">
        <v>173</v>
      </c>
      <c r="AV116" s="172" t="s">
        <v>86</v>
      </c>
      <c r="AZ116" s="172" t="s">
        <v>172</v>
      </c>
      <c r="BF116" s="299">
        <f>IF(V116="základní",N116,0)</f>
        <v>0</v>
      </c>
      <c r="BG116" s="299">
        <f>IF(V116="snížená",N116,0)</f>
        <v>0</v>
      </c>
      <c r="BH116" s="299">
        <f>IF(V116="zákl. přenesená",N116,0)</f>
        <v>0</v>
      </c>
      <c r="BI116" s="299">
        <f>IF(V116="sníž. přenesená",N116,0)</f>
        <v>0</v>
      </c>
      <c r="BJ116" s="299">
        <f>IF(V116="nulová",N116,0)</f>
        <v>0</v>
      </c>
      <c r="BK116" s="172" t="s">
        <v>81</v>
      </c>
      <c r="BL116" s="299">
        <f>ROUND(L116*K116,2)</f>
        <v>0</v>
      </c>
      <c r="BM116" s="172" t="s">
        <v>909</v>
      </c>
      <c r="BN116" s="172" t="s">
        <v>2249</v>
      </c>
    </row>
    <row r="117" spans="2:66" s="112" customFormat="1" ht="6.9" customHeight="1" x14ac:dyDescent="0.35">
      <c r="B117" s="222"/>
      <c r="C117" s="223"/>
      <c r="D117" s="223"/>
      <c r="E117" s="223"/>
      <c r="F117" s="223"/>
      <c r="G117" s="223"/>
      <c r="H117" s="223"/>
      <c r="I117" s="223"/>
      <c r="J117" s="223"/>
      <c r="K117" s="223"/>
      <c r="L117" s="223"/>
      <c r="M117" s="223"/>
      <c r="N117" s="223"/>
      <c r="O117" s="223"/>
      <c r="P117" s="223"/>
      <c r="Q117" s="223"/>
      <c r="R117" s="223"/>
      <c r="S117" s="224"/>
    </row>
  </sheetData>
  <sheetProtection algorithmName="SHA-512" hashValue="AKILPPsZayO3Qx8OWYiO7BQ1yu+ZIk2LKpn3h3tdYtb8jo+m1sGdJY4dXskEmnGk7Kp6tQ+vgNCji6PFkGYonA==" saltValue="0QXWzxJdIDHbQlR4eVh0nQ==" spinCount="100000" sheet="1" objects="1" scenarios="1"/>
  <protectedRanges>
    <protectedRange sqref="L116:M116" name="Oblast1"/>
  </protectedRanges>
  <mergeCells count="61">
    <mergeCell ref="C2:Q2"/>
    <mergeCell ref="C4:Q4"/>
    <mergeCell ref="F6:P6"/>
    <mergeCell ref="F7:P7"/>
    <mergeCell ref="F8:P8"/>
    <mergeCell ref="O10:P10"/>
    <mergeCell ref="O12:P12"/>
    <mergeCell ref="O13:P13"/>
    <mergeCell ref="O15:P15"/>
    <mergeCell ref="O16:P16"/>
    <mergeCell ref="O18:P18"/>
    <mergeCell ref="O19:P19"/>
    <mergeCell ref="O21:P21"/>
    <mergeCell ref="O22:P22"/>
    <mergeCell ref="E25:L25"/>
    <mergeCell ref="M28:P28"/>
    <mergeCell ref="M29:P29"/>
    <mergeCell ref="M31:P31"/>
    <mergeCell ref="H33:J33"/>
    <mergeCell ref="M33:P33"/>
    <mergeCell ref="H34:J34"/>
    <mergeCell ref="M34:P34"/>
    <mergeCell ref="H35:J35"/>
    <mergeCell ref="M35:P35"/>
    <mergeCell ref="H36:J36"/>
    <mergeCell ref="M36:P36"/>
    <mergeCell ref="H37:J37"/>
    <mergeCell ref="M37:P37"/>
    <mergeCell ref="L39:P39"/>
    <mergeCell ref="C76:Q76"/>
    <mergeCell ref="F78:P78"/>
    <mergeCell ref="F79:P79"/>
    <mergeCell ref="F80:P80"/>
    <mergeCell ref="M82:P82"/>
    <mergeCell ref="M84:Q84"/>
    <mergeCell ref="M85:Q85"/>
    <mergeCell ref="L95:Q95"/>
    <mergeCell ref="C101:Q101"/>
    <mergeCell ref="F103:P103"/>
    <mergeCell ref="F104:P104"/>
    <mergeCell ref="C87:G87"/>
    <mergeCell ref="N87:Q87"/>
    <mergeCell ref="N89:Q89"/>
    <mergeCell ref="N90:Q90"/>
    <mergeCell ref="N91:Q91"/>
    <mergeCell ref="H1:K1"/>
    <mergeCell ref="T2:AD2"/>
    <mergeCell ref="F116:I116"/>
    <mergeCell ref="L116:M116"/>
    <mergeCell ref="N116:Q116"/>
    <mergeCell ref="N113:Q113"/>
    <mergeCell ref="N114:Q114"/>
    <mergeCell ref="N115:Q115"/>
    <mergeCell ref="F105:P105"/>
    <mergeCell ref="M107:P107"/>
    <mergeCell ref="M109:Q109"/>
    <mergeCell ref="M110:Q110"/>
    <mergeCell ref="F112:I112"/>
    <mergeCell ref="L112:M112"/>
    <mergeCell ref="N112:Q112"/>
    <mergeCell ref="N93:Q93"/>
  </mergeCells>
  <hyperlinks>
    <hyperlink ref="F1:G1" location="C2" display="1) Krycí list rozpočtu"/>
    <hyperlink ref="H1:K1" location="C87" display="2) Rekapitulace rozpočtu"/>
    <hyperlink ref="L1" location="C112" display="3) Rozpočet"/>
    <hyperlink ref="T1:U1" location="'Rekapitulace stavby'!C2" display="Rekapitulace stavby"/>
  </hyperlinks>
  <pageMargins left="0.58333330000000005" right="0.58333330000000005" top="0.5" bottom="0.46666669999999999" header="0" footer="0"/>
  <pageSetup paperSize="9" scale="96" fitToHeight="100" orientation="portrait" blackAndWhite="1" r:id="rId1"/>
  <headerFooter>
    <oddFooter>&amp;CStrana &amp;P z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O131"/>
  <sheetViews>
    <sheetView showGridLines="0" workbookViewId="0">
      <pane ySplit="1" topLeftCell="A102" activePane="bottomLeft" state="frozen"/>
      <selection pane="bottomLeft" activeCell="F106" sqref="F106"/>
    </sheetView>
  </sheetViews>
  <sheetFormatPr defaultRowHeight="13.1" x14ac:dyDescent="0.35"/>
  <cols>
    <col min="1" max="1" width="8.33203125" style="166" customWidth="1"/>
    <col min="2" max="2" width="1.6640625" style="166" customWidth="1"/>
    <col min="3" max="3" width="4.1640625" style="166" customWidth="1"/>
    <col min="4" max="4" width="4.33203125" style="166" customWidth="1"/>
    <col min="5" max="5" width="17.1640625" style="166" customWidth="1"/>
    <col min="6" max="7" width="11.1640625" style="166" customWidth="1"/>
    <col min="8" max="8" width="12.5" style="166" customWidth="1"/>
    <col min="9" max="9" width="7" style="166" customWidth="1"/>
    <col min="10" max="10" width="5.1640625" style="166" customWidth="1"/>
    <col min="11" max="11" width="11.5" style="166" customWidth="1"/>
    <col min="12" max="12" width="12" style="166" customWidth="1"/>
    <col min="13" max="14" width="6" style="166" customWidth="1"/>
    <col min="15" max="15" width="2" style="166" customWidth="1"/>
    <col min="16" max="16" width="12.5" style="166" customWidth="1"/>
    <col min="17" max="17" width="4.1640625" style="166" customWidth="1"/>
    <col min="18" max="18" width="15.1640625" style="166" customWidth="1"/>
    <col min="19" max="19" width="1.6640625" style="166" customWidth="1"/>
    <col min="20" max="20" width="8.1640625" style="166" customWidth="1"/>
    <col min="21" max="21" width="29.6640625" style="166" hidden="1" customWidth="1"/>
    <col min="22" max="22" width="16.33203125" style="166" hidden="1" customWidth="1"/>
    <col min="23" max="23" width="12.33203125" style="166" hidden="1" customWidth="1"/>
    <col min="24" max="24" width="16.33203125" style="166" hidden="1" customWidth="1"/>
    <col min="25" max="25" width="12.1640625" style="166" hidden="1" customWidth="1"/>
    <col min="26" max="26" width="15" style="166" hidden="1" customWidth="1"/>
    <col min="27" max="27" width="11" style="166" hidden="1" customWidth="1"/>
    <col min="28" max="28" width="15" style="166" hidden="1" customWidth="1"/>
    <col min="29" max="29" width="16.33203125" style="166" hidden="1" customWidth="1"/>
    <col min="30" max="30" width="11" style="166" customWidth="1"/>
    <col min="31" max="31" width="15" style="166" customWidth="1"/>
    <col min="32" max="32" width="16.33203125" style="166" customWidth="1"/>
    <col min="33" max="44" width="9.33203125" style="166"/>
    <col min="45" max="66" width="9.33203125" style="166" hidden="1"/>
    <col min="67" max="16384" width="9.33203125" style="166"/>
  </cols>
  <sheetData>
    <row r="1" spans="1:67" ht="21.8" customHeight="1" x14ac:dyDescent="0.35">
      <c r="A1" s="105"/>
      <c r="B1" s="8"/>
      <c r="C1" s="8"/>
      <c r="D1" s="9" t="s">
        <v>1</v>
      </c>
      <c r="E1" s="8"/>
      <c r="F1" s="10" t="s">
        <v>116</v>
      </c>
      <c r="G1" s="10"/>
      <c r="H1" s="161" t="s">
        <v>117</v>
      </c>
      <c r="I1" s="161"/>
      <c r="J1" s="161"/>
      <c r="K1" s="161"/>
      <c r="L1" s="10" t="s">
        <v>118</v>
      </c>
      <c r="M1" s="8"/>
      <c r="N1" s="8"/>
      <c r="O1" s="9" t="s">
        <v>119</v>
      </c>
      <c r="P1" s="8"/>
      <c r="Q1" s="8"/>
      <c r="R1" s="8"/>
      <c r="S1" s="8"/>
      <c r="T1" s="10" t="s">
        <v>120</v>
      </c>
      <c r="U1" s="10"/>
      <c r="V1" s="105"/>
      <c r="W1" s="105"/>
      <c r="X1" s="105"/>
      <c r="Y1" s="105"/>
      <c r="Z1" s="105"/>
      <c r="AA1" s="105"/>
      <c r="AB1" s="105"/>
      <c r="AC1" s="105"/>
      <c r="AD1" s="105"/>
      <c r="AE1" s="105"/>
      <c r="AF1" s="105"/>
      <c r="AG1" s="105"/>
      <c r="AH1" s="105"/>
      <c r="AI1" s="105"/>
      <c r="AJ1" s="105"/>
      <c r="AK1" s="105"/>
      <c r="AL1" s="105"/>
      <c r="AM1" s="105"/>
      <c r="AN1" s="105"/>
      <c r="AO1" s="105"/>
      <c r="AP1" s="105"/>
      <c r="AQ1" s="105"/>
      <c r="AR1" s="105"/>
      <c r="AS1" s="105"/>
      <c r="AT1" s="105"/>
      <c r="AU1" s="105"/>
      <c r="AV1" s="105"/>
      <c r="AW1" s="105"/>
      <c r="AX1" s="105"/>
      <c r="AY1" s="105"/>
      <c r="AZ1" s="105"/>
      <c r="BA1" s="105"/>
      <c r="BB1" s="105"/>
      <c r="BC1" s="105"/>
      <c r="BD1" s="105"/>
      <c r="BE1" s="105"/>
      <c r="BF1" s="105"/>
      <c r="BG1" s="105"/>
      <c r="BH1" s="105"/>
      <c r="BI1" s="105"/>
      <c r="BJ1" s="105"/>
      <c r="BK1" s="105"/>
      <c r="BL1" s="105"/>
      <c r="BM1" s="105"/>
      <c r="BN1" s="105"/>
      <c r="BO1" s="105"/>
    </row>
    <row r="2" spans="1:67" ht="37" customHeight="1" x14ac:dyDescent="0.35">
      <c r="C2" s="167" t="s">
        <v>7</v>
      </c>
      <c r="D2" s="168"/>
      <c r="E2" s="168"/>
      <c r="F2" s="168"/>
      <c r="G2" s="168"/>
      <c r="H2" s="168"/>
      <c r="I2" s="168"/>
      <c r="J2" s="168"/>
      <c r="K2" s="168"/>
      <c r="L2" s="168"/>
      <c r="M2" s="168"/>
      <c r="N2" s="168"/>
      <c r="O2" s="168"/>
      <c r="P2" s="168"/>
      <c r="Q2" s="168"/>
      <c r="R2" s="169"/>
      <c r="T2" s="170" t="s">
        <v>8</v>
      </c>
      <c r="U2" s="171"/>
      <c r="V2" s="171"/>
      <c r="W2" s="171"/>
      <c r="X2" s="171"/>
      <c r="Y2" s="171"/>
      <c r="Z2" s="171"/>
      <c r="AA2" s="171"/>
      <c r="AB2" s="171"/>
      <c r="AC2" s="171"/>
      <c r="AD2" s="171"/>
      <c r="AU2" s="172" t="s">
        <v>108</v>
      </c>
    </row>
    <row r="3" spans="1:67" ht="6.9" customHeight="1" x14ac:dyDescent="0.35">
      <c r="B3" s="173"/>
      <c r="C3" s="174"/>
      <c r="D3" s="174"/>
      <c r="E3" s="174"/>
      <c r="F3" s="174"/>
      <c r="G3" s="174"/>
      <c r="H3" s="174"/>
      <c r="I3" s="174"/>
      <c r="J3" s="174"/>
      <c r="K3" s="174"/>
      <c r="L3" s="174"/>
      <c r="M3" s="174"/>
      <c r="N3" s="174"/>
      <c r="O3" s="174"/>
      <c r="P3" s="174"/>
      <c r="Q3" s="174"/>
      <c r="R3" s="174"/>
      <c r="S3" s="175"/>
      <c r="AU3" s="172" t="s">
        <v>86</v>
      </c>
    </row>
    <row r="4" spans="1:67" ht="37" customHeight="1" x14ac:dyDescent="0.35">
      <c r="B4" s="176"/>
      <c r="C4" s="177" t="s">
        <v>121</v>
      </c>
      <c r="D4" s="178"/>
      <c r="E4" s="178"/>
      <c r="F4" s="178"/>
      <c r="G4" s="178"/>
      <c r="H4" s="178"/>
      <c r="I4" s="178"/>
      <c r="J4" s="178"/>
      <c r="K4" s="178"/>
      <c r="L4" s="178"/>
      <c r="M4" s="178"/>
      <c r="N4" s="178"/>
      <c r="O4" s="178"/>
      <c r="P4" s="178"/>
      <c r="Q4" s="178"/>
      <c r="R4" s="179"/>
      <c r="S4" s="180"/>
      <c r="U4" s="181" t="s">
        <v>13</v>
      </c>
      <c r="AU4" s="172" t="s">
        <v>6</v>
      </c>
    </row>
    <row r="5" spans="1:67" ht="6.9" customHeight="1" x14ac:dyDescent="0.35">
      <c r="B5" s="176"/>
      <c r="C5" s="182"/>
      <c r="D5" s="182"/>
      <c r="E5" s="182"/>
      <c r="F5" s="182"/>
      <c r="G5" s="182"/>
      <c r="H5" s="182"/>
      <c r="I5" s="182"/>
      <c r="J5" s="182"/>
      <c r="K5" s="182"/>
      <c r="L5" s="182"/>
      <c r="M5" s="182"/>
      <c r="N5" s="182"/>
      <c r="O5" s="182"/>
      <c r="P5" s="182"/>
      <c r="Q5" s="182"/>
      <c r="R5" s="182"/>
      <c r="S5" s="180"/>
    </row>
    <row r="6" spans="1:67" ht="25.4" customHeight="1" x14ac:dyDescent="0.35">
      <c r="B6" s="176"/>
      <c r="C6" s="182"/>
      <c r="D6" s="183" t="s">
        <v>17</v>
      </c>
      <c r="E6" s="182"/>
      <c r="F6" s="184" t="str">
        <f>'Rekapitulace stavby'!K6</f>
        <v>Modernizace střediska praktického vyučování v Chlumci nad Cidlinou</v>
      </c>
      <c r="G6" s="185"/>
      <c r="H6" s="185"/>
      <c r="I6" s="185"/>
      <c r="J6" s="185"/>
      <c r="K6" s="185"/>
      <c r="L6" s="185"/>
      <c r="M6" s="185"/>
      <c r="N6" s="185"/>
      <c r="O6" s="185"/>
      <c r="P6" s="185"/>
      <c r="Q6" s="182"/>
      <c r="R6" s="182"/>
      <c r="S6" s="180"/>
    </row>
    <row r="7" spans="1:67" s="112" customFormat="1" ht="32.9" customHeight="1" x14ac:dyDescent="0.35">
      <c r="B7" s="187"/>
      <c r="C7" s="188"/>
      <c r="D7" s="189" t="s">
        <v>122</v>
      </c>
      <c r="E7" s="188"/>
      <c r="F7" s="190" t="s">
        <v>2250</v>
      </c>
      <c r="G7" s="191"/>
      <c r="H7" s="191"/>
      <c r="I7" s="191"/>
      <c r="J7" s="191"/>
      <c r="K7" s="191"/>
      <c r="L7" s="191"/>
      <c r="M7" s="191"/>
      <c r="N7" s="191"/>
      <c r="O7" s="191"/>
      <c r="P7" s="191"/>
      <c r="Q7" s="188"/>
      <c r="R7" s="188"/>
      <c r="S7" s="192"/>
    </row>
    <row r="8" spans="1:67" s="112" customFormat="1" ht="14.4" customHeight="1" x14ac:dyDescent="0.35">
      <c r="B8" s="187"/>
      <c r="C8" s="188"/>
      <c r="D8" s="183" t="s">
        <v>19</v>
      </c>
      <c r="E8" s="188"/>
      <c r="F8" s="193" t="s">
        <v>2220</v>
      </c>
      <c r="G8" s="188"/>
      <c r="H8" s="188"/>
      <c r="I8" s="188"/>
      <c r="J8" s="188"/>
      <c r="K8" s="188"/>
      <c r="L8" s="188"/>
      <c r="M8" s="183" t="s">
        <v>20</v>
      </c>
      <c r="N8" s="188"/>
      <c r="O8" s="193" t="s">
        <v>5</v>
      </c>
      <c r="P8" s="188"/>
      <c r="Q8" s="188"/>
      <c r="R8" s="188"/>
      <c r="S8" s="192"/>
    </row>
    <row r="9" spans="1:67" s="112" customFormat="1" ht="14.4" customHeight="1" x14ac:dyDescent="0.35">
      <c r="B9" s="187"/>
      <c r="C9" s="188"/>
      <c r="D9" s="183" t="s">
        <v>21</v>
      </c>
      <c r="E9" s="188"/>
      <c r="F9" s="193" t="s">
        <v>22</v>
      </c>
      <c r="G9" s="188"/>
      <c r="H9" s="188"/>
      <c r="I9" s="188"/>
      <c r="J9" s="188"/>
      <c r="K9" s="188"/>
      <c r="L9" s="188"/>
      <c r="M9" s="183" t="s">
        <v>23</v>
      </c>
      <c r="N9" s="188"/>
      <c r="O9" s="194">
        <f>'Rekapitulace stavby'!AN8</f>
        <v>0</v>
      </c>
      <c r="P9" s="194"/>
      <c r="Q9" s="188"/>
      <c r="R9" s="188"/>
      <c r="S9" s="192"/>
    </row>
    <row r="10" spans="1:67" s="112" customFormat="1" ht="10.8" customHeight="1" x14ac:dyDescent="0.35">
      <c r="B10" s="187"/>
      <c r="C10" s="188"/>
      <c r="D10" s="188"/>
      <c r="E10" s="188"/>
      <c r="F10" s="188"/>
      <c r="G10" s="188"/>
      <c r="H10" s="188"/>
      <c r="I10" s="188"/>
      <c r="J10" s="188"/>
      <c r="K10" s="188"/>
      <c r="L10" s="188"/>
      <c r="M10" s="188"/>
      <c r="N10" s="188"/>
      <c r="O10" s="188"/>
      <c r="P10" s="188"/>
      <c r="Q10" s="188"/>
      <c r="R10" s="188"/>
      <c r="S10" s="192"/>
    </row>
    <row r="11" spans="1:67" s="112" customFormat="1" ht="14.4" customHeight="1" x14ac:dyDescent="0.35">
      <c r="B11" s="187"/>
      <c r="C11" s="188"/>
      <c r="D11" s="183" t="s">
        <v>24</v>
      </c>
      <c r="E11" s="188"/>
      <c r="F11" s="188"/>
      <c r="G11" s="188"/>
      <c r="H11" s="188"/>
      <c r="I11" s="188"/>
      <c r="J11" s="188"/>
      <c r="K11" s="188"/>
      <c r="L11" s="188"/>
      <c r="M11" s="183" t="s">
        <v>25</v>
      </c>
      <c r="N11" s="188"/>
      <c r="O11" s="195" t="s">
        <v>5</v>
      </c>
      <c r="P11" s="195"/>
      <c r="Q11" s="188"/>
      <c r="R11" s="188"/>
      <c r="S11" s="192"/>
    </row>
    <row r="12" spans="1:67" s="112" customFormat="1" ht="18" customHeight="1" x14ac:dyDescent="0.35">
      <c r="B12" s="187"/>
      <c r="C12" s="188"/>
      <c r="D12" s="188"/>
      <c r="E12" s="193" t="s">
        <v>26</v>
      </c>
      <c r="F12" s="188"/>
      <c r="G12" s="188"/>
      <c r="H12" s="188"/>
      <c r="I12" s="188"/>
      <c r="J12" s="188"/>
      <c r="K12" s="188"/>
      <c r="L12" s="188"/>
      <c r="M12" s="183" t="s">
        <v>27</v>
      </c>
      <c r="N12" s="188"/>
      <c r="O12" s="195" t="s">
        <v>5</v>
      </c>
      <c r="P12" s="195"/>
      <c r="Q12" s="188"/>
      <c r="R12" s="188"/>
      <c r="S12" s="192"/>
    </row>
    <row r="13" spans="1:67" s="112" customFormat="1" ht="6.9" customHeight="1" x14ac:dyDescent="0.35">
      <c r="B13" s="187"/>
      <c r="C13" s="188"/>
      <c r="D13" s="188"/>
      <c r="E13" s="188"/>
      <c r="F13" s="188"/>
      <c r="G13" s="188"/>
      <c r="H13" s="188"/>
      <c r="I13" s="188"/>
      <c r="J13" s="188"/>
      <c r="K13" s="188"/>
      <c r="L13" s="188"/>
      <c r="M13" s="188"/>
      <c r="N13" s="188"/>
      <c r="O13" s="188"/>
      <c r="P13" s="188"/>
      <c r="Q13" s="188"/>
      <c r="R13" s="188"/>
      <c r="S13" s="192"/>
    </row>
    <row r="14" spans="1:67" s="112" customFormat="1" ht="14.4" customHeight="1" x14ac:dyDescent="0.35">
      <c r="B14" s="187"/>
      <c r="C14" s="188"/>
      <c r="D14" s="183" t="s">
        <v>28</v>
      </c>
      <c r="E14" s="188"/>
      <c r="F14" s="188"/>
      <c r="G14" s="188"/>
      <c r="H14" s="188"/>
      <c r="I14" s="188"/>
      <c r="J14" s="188"/>
      <c r="K14" s="188"/>
      <c r="L14" s="188"/>
      <c r="M14" s="183" t="s">
        <v>25</v>
      </c>
      <c r="N14" s="188"/>
      <c r="O14" s="195">
        <f>+'Rekapitulace stavby'!$AN$13</f>
        <v>0</v>
      </c>
      <c r="P14" s="195"/>
      <c r="Q14" s="188"/>
      <c r="R14" s="188"/>
      <c r="S14" s="192"/>
    </row>
    <row r="15" spans="1:67" s="112" customFormat="1" ht="18" customHeight="1" x14ac:dyDescent="0.35">
      <c r="B15" s="187"/>
      <c r="C15" s="188"/>
      <c r="D15" s="188"/>
      <c r="E15" s="193">
        <f>+'Rekapitulace stavby'!$E$14</f>
        <v>0</v>
      </c>
      <c r="F15" s="188"/>
      <c r="G15" s="188"/>
      <c r="H15" s="188"/>
      <c r="I15" s="188"/>
      <c r="J15" s="188"/>
      <c r="K15" s="188"/>
      <c r="L15" s="188"/>
      <c r="M15" s="183" t="s">
        <v>27</v>
      </c>
      <c r="N15" s="188"/>
      <c r="O15" s="195">
        <f>+'Rekapitulace stavby'!$AN$14</f>
        <v>0</v>
      </c>
      <c r="P15" s="195"/>
      <c r="Q15" s="188"/>
      <c r="R15" s="188"/>
      <c r="S15" s="192"/>
    </row>
    <row r="16" spans="1:67" s="112" customFormat="1" ht="6.9" customHeight="1" x14ac:dyDescent="0.35">
      <c r="B16" s="187"/>
      <c r="C16" s="188"/>
      <c r="D16" s="188"/>
      <c r="E16" s="188"/>
      <c r="F16" s="188"/>
      <c r="G16" s="188"/>
      <c r="H16" s="188"/>
      <c r="I16" s="188"/>
      <c r="J16" s="188"/>
      <c r="K16" s="188"/>
      <c r="L16" s="188"/>
      <c r="M16" s="188"/>
      <c r="N16" s="188"/>
      <c r="O16" s="188"/>
      <c r="P16" s="188"/>
      <c r="Q16" s="188"/>
      <c r="R16" s="188"/>
      <c r="S16" s="192"/>
    </row>
    <row r="17" spans="2:19" s="112" customFormat="1" ht="14.4" customHeight="1" x14ac:dyDescent="0.35">
      <c r="B17" s="187"/>
      <c r="C17" s="188"/>
      <c r="D17" s="183" t="s">
        <v>29</v>
      </c>
      <c r="E17" s="188"/>
      <c r="F17" s="188"/>
      <c r="G17" s="188"/>
      <c r="H17" s="188"/>
      <c r="I17" s="188"/>
      <c r="J17" s="188"/>
      <c r="K17" s="188"/>
      <c r="L17" s="188"/>
      <c r="M17" s="183" t="s">
        <v>25</v>
      </c>
      <c r="N17" s="188"/>
      <c r="O17" s="195" t="s">
        <v>5</v>
      </c>
      <c r="P17" s="195"/>
      <c r="Q17" s="188"/>
      <c r="R17" s="188"/>
      <c r="S17" s="192"/>
    </row>
    <row r="18" spans="2:19" s="112" customFormat="1" ht="18" customHeight="1" x14ac:dyDescent="0.35">
      <c r="B18" s="187"/>
      <c r="C18" s="188"/>
      <c r="D18" s="188"/>
      <c r="E18" s="193" t="s">
        <v>30</v>
      </c>
      <c r="F18" s="188"/>
      <c r="G18" s="188"/>
      <c r="H18" s="188"/>
      <c r="I18" s="188"/>
      <c r="J18" s="188"/>
      <c r="K18" s="188"/>
      <c r="L18" s="188"/>
      <c r="M18" s="183" t="s">
        <v>27</v>
      </c>
      <c r="N18" s="188"/>
      <c r="O18" s="195" t="s">
        <v>5</v>
      </c>
      <c r="P18" s="195"/>
      <c r="Q18" s="188"/>
      <c r="R18" s="188"/>
      <c r="S18" s="192"/>
    </row>
    <row r="19" spans="2:19" s="112" customFormat="1" ht="6.9" customHeight="1" x14ac:dyDescent="0.35">
      <c r="B19" s="187"/>
      <c r="C19" s="188"/>
      <c r="D19" s="188"/>
      <c r="E19" s="188"/>
      <c r="F19" s="188"/>
      <c r="G19" s="188"/>
      <c r="H19" s="188"/>
      <c r="I19" s="188"/>
      <c r="J19" s="188"/>
      <c r="K19" s="188"/>
      <c r="L19" s="188"/>
      <c r="M19" s="188"/>
      <c r="N19" s="188"/>
      <c r="O19" s="188"/>
      <c r="P19" s="188"/>
      <c r="Q19" s="188"/>
      <c r="R19" s="188"/>
      <c r="S19" s="192"/>
    </row>
    <row r="20" spans="2:19" s="112" customFormat="1" ht="14.4" customHeight="1" x14ac:dyDescent="0.35">
      <c r="B20" s="187"/>
      <c r="C20" s="188"/>
      <c r="D20" s="183" t="s">
        <v>32</v>
      </c>
      <c r="E20" s="188"/>
      <c r="F20" s="188"/>
      <c r="G20" s="188"/>
      <c r="H20" s="188"/>
      <c r="I20" s="188"/>
      <c r="J20" s="188"/>
      <c r="K20" s="188"/>
      <c r="L20" s="188"/>
      <c r="M20" s="183" t="s">
        <v>25</v>
      </c>
      <c r="N20" s="188"/>
      <c r="O20" s="195" t="str">
        <f>IF('Rekapitulace stavby'!AN19="","",'Rekapitulace stavby'!AN19)</f>
        <v/>
      </c>
      <c r="P20" s="195"/>
      <c r="Q20" s="188"/>
      <c r="R20" s="188"/>
      <c r="S20" s="192"/>
    </row>
    <row r="21" spans="2:19" s="112" customFormat="1" ht="18" customHeight="1" x14ac:dyDescent="0.35">
      <c r="B21" s="187"/>
      <c r="C21" s="188"/>
      <c r="D21" s="188"/>
      <c r="E21" s="193" t="str">
        <f>IF('Rekapitulace stavby'!E20="","",'Rekapitulace stavby'!E20)</f>
        <v xml:space="preserve"> </v>
      </c>
      <c r="F21" s="188"/>
      <c r="G21" s="188"/>
      <c r="H21" s="188"/>
      <c r="I21" s="188"/>
      <c r="J21" s="188"/>
      <c r="K21" s="188"/>
      <c r="L21" s="188"/>
      <c r="M21" s="183" t="s">
        <v>27</v>
      </c>
      <c r="N21" s="188"/>
      <c r="O21" s="195" t="str">
        <f>IF('Rekapitulace stavby'!AN20="","",'Rekapitulace stavby'!AN20)</f>
        <v/>
      </c>
      <c r="P21" s="195"/>
      <c r="Q21" s="188"/>
      <c r="R21" s="188"/>
      <c r="S21" s="192"/>
    </row>
    <row r="22" spans="2:19" s="112" customFormat="1" ht="6.9" customHeight="1" x14ac:dyDescent="0.35">
      <c r="B22" s="187"/>
      <c r="C22" s="188"/>
      <c r="D22" s="188"/>
      <c r="E22" s="188"/>
      <c r="F22" s="188"/>
      <c r="G22" s="188"/>
      <c r="H22" s="188"/>
      <c r="I22" s="188"/>
      <c r="J22" s="188"/>
      <c r="K22" s="188"/>
      <c r="L22" s="188"/>
      <c r="M22" s="188"/>
      <c r="N22" s="188"/>
      <c r="O22" s="188"/>
      <c r="P22" s="188"/>
      <c r="Q22" s="188"/>
      <c r="R22" s="188"/>
      <c r="S22" s="192"/>
    </row>
    <row r="23" spans="2:19" s="112" customFormat="1" ht="14.4" customHeight="1" x14ac:dyDescent="0.35">
      <c r="B23" s="187"/>
      <c r="C23" s="188"/>
      <c r="D23" s="183" t="s">
        <v>34</v>
      </c>
      <c r="E23" s="188"/>
      <c r="F23" s="188"/>
      <c r="G23" s="188"/>
      <c r="H23" s="188"/>
      <c r="I23" s="188"/>
      <c r="J23" s="188"/>
      <c r="K23" s="188"/>
      <c r="L23" s="188"/>
      <c r="M23" s="188"/>
      <c r="N23" s="188"/>
      <c r="O23" s="188"/>
      <c r="P23" s="188"/>
      <c r="Q23" s="188"/>
      <c r="R23" s="188"/>
      <c r="S23" s="192"/>
    </row>
    <row r="24" spans="2:19" s="112" customFormat="1" ht="105.75" customHeight="1" x14ac:dyDescent="0.35">
      <c r="B24" s="187"/>
      <c r="C24" s="188"/>
      <c r="D24" s="188"/>
      <c r="E24" s="196" t="s">
        <v>126</v>
      </c>
      <c r="F24" s="196"/>
      <c r="G24" s="196"/>
      <c r="H24" s="196"/>
      <c r="I24" s="196"/>
      <c r="J24" s="196"/>
      <c r="K24" s="196"/>
      <c r="L24" s="196"/>
      <c r="M24" s="188"/>
      <c r="N24" s="188"/>
      <c r="O24" s="188"/>
      <c r="P24" s="188"/>
      <c r="Q24" s="188"/>
      <c r="R24" s="188"/>
      <c r="S24" s="192"/>
    </row>
    <row r="25" spans="2:19" s="112" customFormat="1" ht="6.9" customHeight="1" x14ac:dyDescent="0.35">
      <c r="B25" s="187"/>
      <c r="C25" s="188"/>
      <c r="D25" s="188"/>
      <c r="E25" s="188"/>
      <c r="F25" s="188"/>
      <c r="G25" s="188"/>
      <c r="H25" s="188"/>
      <c r="I25" s="188"/>
      <c r="J25" s="188"/>
      <c r="K25" s="188"/>
      <c r="L25" s="188"/>
      <c r="M25" s="188"/>
      <c r="N25" s="188"/>
      <c r="O25" s="188"/>
      <c r="P25" s="188"/>
      <c r="Q25" s="188"/>
      <c r="R25" s="188"/>
      <c r="S25" s="192"/>
    </row>
    <row r="26" spans="2:19" s="112" customFormat="1" ht="6.9" customHeight="1" x14ac:dyDescent="0.35">
      <c r="B26" s="187"/>
      <c r="C26" s="188"/>
      <c r="D26" s="197"/>
      <c r="E26" s="197"/>
      <c r="F26" s="197"/>
      <c r="G26" s="197"/>
      <c r="H26" s="197"/>
      <c r="I26" s="197"/>
      <c r="J26" s="197"/>
      <c r="K26" s="197"/>
      <c r="L26" s="197"/>
      <c r="M26" s="197"/>
      <c r="N26" s="197"/>
      <c r="O26" s="197"/>
      <c r="P26" s="197"/>
      <c r="Q26" s="188"/>
      <c r="R26" s="188"/>
      <c r="S26" s="192"/>
    </row>
    <row r="27" spans="2:19" s="112" customFormat="1" ht="14.4" customHeight="1" x14ac:dyDescent="0.35">
      <c r="B27" s="187"/>
      <c r="C27" s="188"/>
      <c r="D27" s="198" t="s">
        <v>127</v>
      </c>
      <c r="E27" s="188"/>
      <c r="F27" s="188"/>
      <c r="G27" s="188"/>
      <c r="H27" s="188"/>
      <c r="I27" s="188"/>
      <c r="J27" s="188"/>
      <c r="K27" s="188"/>
      <c r="L27" s="188"/>
      <c r="M27" s="199">
        <f>N88</f>
        <v>0</v>
      </c>
      <c r="N27" s="199"/>
      <c r="O27" s="199"/>
      <c r="P27" s="199"/>
      <c r="Q27" s="188"/>
      <c r="R27" s="188"/>
      <c r="S27" s="192"/>
    </row>
    <row r="28" spans="2:19" s="112" customFormat="1" ht="14.4" customHeight="1" x14ac:dyDescent="0.35">
      <c r="B28" s="187"/>
      <c r="C28" s="188"/>
      <c r="D28" s="200" t="s">
        <v>128</v>
      </c>
      <c r="E28" s="188"/>
      <c r="F28" s="188"/>
      <c r="G28" s="188"/>
      <c r="H28" s="188"/>
      <c r="I28" s="188"/>
      <c r="J28" s="188"/>
      <c r="K28" s="188"/>
      <c r="L28" s="188"/>
      <c r="M28" s="199">
        <f>N94</f>
        <v>0</v>
      </c>
      <c r="N28" s="199"/>
      <c r="O28" s="199"/>
      <c r="P28" s="199"/>
      <c r="Q28" s="188"/>
      <c r="R28" s="188"/>
      <c r="S28" s="192"/>
    </row>
    <row r="29" spans="2:19" s="112" customFormat="1" ht="6.9" customHeight="1" x14ac:dyDescent="0.35">
      <c r="B29" s="187"/>
      <c r="C29" s="188"/>
      <c r="D29" s="188"/>
      <c r="E29" s="188"/>
      <c r="F29" s="188"/>
      <c r="G29" s="188"/>
      <c r="H29" s="188"/>
      <c r="I29" s="188"/>
      <c r="J29" s="188"/>
      <c r="K29" s="188"/>
      <c r="L29" s="188"/>
      <c r="M29" s="188"/>
      <c r="N29" s="188"/>
      <c r="O29" s="188"/>
      <c r="P29" s="188"/>
      <c r="Q29" s="188"/>
      <c r="R29" s="188"/>
      <c r="S29" s="192"/>
    </row>
    <row r="30" spans="2:19" s="112" customFormat="1" ht="25.4" customHeight="1" x14ac:dyDescent="0.35">
      <c r="B30" s="187"/>
      <c r="C30" s="188"/>
      <c r="D30" s="201" t="s">
        <v>37</v>
      </c>
      <c r="E30" s="188"/>
      <c r="F30" s="188"/>
      <c r="G30" s="188"/>
      <c r="H30" s="188"/>
      <c r="I30" s="188"/>
      <c r="J30" s="188"/>
      <c r="K30" s="188"/>
      <c r="L30" s="188"/>
      <c r="M30" s="202">
        <f>ROUND(M27+M28,2)</f>
        <v>0</v>
      </c>
      <c r="N30" s="191"/>
      <c r="O30" s="191"/>
      <c r="P30" s="191"/>
      <c r="Q30" s="188"/>
      <c r="R30" s="188"/>
      <c r="S30" s="192"/>
    </row>
    <row r="31" spans="2:19" s="112" customFormat="1" ht="6.9" customHeight="1" x14ac:dyDescent="0.35">
      <c r="B31" s="187"/>
      <c r="C31" s="188"/>
      <c r="D31" s="197"/>
      <c r="E31" s="197"/>
      <c r="F31" s="197"/>
      <c r="G31" s="197"/>
      <c r="H31" s="197"/>
      <c r="I31" s="197"/>
      <c r="J31" s="197"/>
      <c r="K31" s="197"/>
      <c r="L31" s="197"/>
      <c r="M31" s="197"/>
      <c r="N31" s="197"/>
      <c r="O31" s="197"/>
      <c r="P31" s="197"/>
      <c r="Q31" s="188"/>
      <c r="R31" s="188"/>
      <c r="S31" s="192"/>
    </row>
    <row r="32" spans="2:19" s="112" customFormat="1" ht="14.4" customHeight="1" x14ac:dyDescent="0.35">
      <c r="B32" s="187"/>
      <c r="C32" s="188"/>
      <c r="D32" s="203" t="s">
        <v>38</v>
      </c>
      <c r="E32" s="203" t="s">
        <v>39</v>
      </c>
      <c r="F32" s="204">
        <v>0.21</v>
      </c>
      <c r="G32" s="205" t="s">
        <v>40</v>
      </c>
      <c r="H32" s="206">
        <f>ROUND((SUM(BF94:BF95)+SUM(BF113:BF130)), 2)</f>
        <v>0</v>
      </c>
      <c r="I32" s="191"/>
      <c r="J32" s="191"/>
      <c r="K32" s="188"/>
      <c r="L32" s="188"/>
      <c r="M32" s="206">
        <f>ROUND(ROUND((SUM(BF94:BF95)+SUM(BF113:BF130)), 2)*F32, 2)</f>
        <v>0</v>
      </c>
      <c r="N32" s="191"/>
      <c r="O32" s="191"/>
      <c r="P32" s="191"/>
      <c r="Q32" s="188"/>
      <c r="R32" s="188"/>
      <c r="S32" s="192"/>
    </row>
    <row r="33" spans="2:19" s="112" customFormat="1" ht="14.4" customHeight="1" x14ac:dyDescent="0.35">
      <c r="B33" s="187"/>
      <c r="C33" s="188"/>
      <c r="D33" s="188"/>
      <c r="E33" s="203" t="s">
        <v>41</v>
      </c>
      <c r="F33" s="204">
        <v>0.15</v>
      </c>
      <c r="G33" s="205" t="s">
        <v>40</v>
      </c>
      <c r="H33" s="206">
        <f>ROUND((SUM(BG94:BG95)+SUM(BG113:BG130)), 2)</f>
        <v>0</v>
      </c>
      <c r="I33" s="191"/>
      <c r="J33" s="191"/>
      <c r="K33" s="188"/>
      <c r="L33" s="188"/>
      <c r="M33" s="206">
        <f>ROUND(ROUND((SUM(BG94:BG95)+SUM(BG113:BG130)), 2)*F33, 2)</f>
        <v>0</v>
      </c>
      <c r="N33" s="191"/>
      <c r="O33" s="191"/>
      <c r="P33" s="191"/>
      <c r="Q33" s="188"/>
      <c r="R33" s="188"/>
      <c r="S33" s="192"/>
    </row>
    <row r="34" spans="2:19" s="112" customFormat="1" ht="14.4" hidden="1" customHeight="1" x14ac:dyDescent="0.35">
      <c r="B34" s="187"/>
      <c r="C34" s="188"/>
      <c r="D34" s="188"/>
      <c r="E34" s="203" t="s">
        <v>42</v>
      </c>
      <c r="F34" s="204">
        <v>0.21</v>
      </c>
      <c r="G34" s="205" t="s">
        <v>40</v>
      </c>
      <c r="H34" s="206">
        <f>ROUND((SUM(BH94:BH95)+SUM(BH113:BH130)), 2)</f>
        <v>0</v>
      </c>
      <c r="I34" s="191"/>
      <c r="J34" s="191"/>
      <c r="K34" s="188"/>
      <c r="L34" s="188"/>
      <c r="M34" s="206">
        <v>0</v>
      </c>
      <c r="N34" s="191"/>
      <c r="O34" s="191"/>
      <c r="P34" s="191"/>
      <c r="Q34" s="188"/>
      <c r="R34" s="188"/>
      <c r="S34" s="192"/>
    </row>
    <row r="35" spans="2:19" s="112" customFormat="1" ht="14.4" hidden="1" customHeight="1" x14ac:dyDescent="0.35">
      <c r="B35" s="187"/>
      <c r="C35" s="188"/>
      <c r="D35" s="188"/>
      <c r="E35" s="203" t="s">
        <v>43</v>
      </c>
      <c r="F35" s="204">
        <v>0.15</v>
      </c>
      <c r="G35" s="205" t="s">
        <v>40</v>
      </c>
      <c r="H35" s="206">
        <f>ROUND((SUM(BI94:BI95)+SUM(BI113:BI130)), 2)</f>
        <v>0</v>
      </c>
      <c r="I35" s="191"/>
      <c r="J35" s="191"/>
      <c r="K35" s="188"/>
      <c r="L35" s="188"/>
      <c r="M35" s="206">
        <v>0</v>
      </c>
      <c r="N35" s="191"/>
      <c r="O35" s="191"/>
      <c r="P35" s="191"/>
      <c r="Q35" s="188"/>
      <c r="R35" s="188"/>
      <c r="S35" s="192"/>
    </row>
    <row r="36" spans="2:19" s="112" customFormat="1" ht="14.4" hidden="1" customHeight="1" x14ac:dyDescent="0.35">
      <c r="B36" s="187"/>
      <c r="C36" s="188"/>
      <c r="D36" s="188"/>
      <c r="E36" s="203" t="s">
        <v>44</v>
      </c>
      <c r="F36" s="204">
        <v>0</v>
      </c>
      <c r="G36" s="205" t="s">
        <v>40</v>
      </c>
      <c r="H36" s="206">
        <f>ROUND((SUM(BJ94:BJ95)+SUM(BJ113:BJ130)), 2)</f>
        <v>0</v>
      </c>
      <c r="I36" s="191"/>
      <c r="J36" s="191"/>
      <c r="K36" s="188"/>
      <c r="L36" s="188"/>
      <c r="M36" s="206">
        <v>0</v>
      </c>
      <c r="N36" s="191"/>
      <c r="O36" s="191"/>
      <c r="P36" s="191"/>
      <c r="Q36" s="188"/>
      <c r="R36" s="188"/>
      <c r="S36" s="192"/>
    </row>
    <row r="37" spans="2:19" s="112" customFormat="1" ht="6.9" customHeight="1" x14ac:dyDescent="0.35">
      <c r="B37" s="187"/>
      <c r="C37" s="188"/>
      <c r="D37" s="188"/>
      <c r="E37" s="188"/>
      <c r="F37" s="188"/>
      <c r="G37" s="188"/>
      <c r="H37" s="188"/>
      <c r="I37" s="188"/>
      <c r="J37" s="188"/>
      <c r="K37" s="188"/>
      <c r="L37" s="188"/>
      <c r="M37" s="188"/>
      <c r="N37" s="188"/>
      <c r="O37" s="188"/>
      <c r="P37" s="188"/>
      <c r="Q37" s="188"/>
      <c r="R37" s="188"/>
      <c r="S37" s="192"/>
    </row>
    <row r="38" spans="2:19" s="112" customFormat="1" ht="25.4" customHeight="1" x14ac:dyDescent="0.35">
      <c r="B38" s="187"/>
      <c r="C38" s="207"/>
      <c r="D38" s="208" t="s">
        <v>45</v>
      </c>
      <c r="E38" s="209"/>
      <c r="F38" s="209"/>
      <c r="G38" s="210" t="s">
        <v>46</v>
      </c>
      <c r="H38" s="211" t="s">
        <v>47</v>
      </c>
      <c r="I38" s="209"/>
      <c r="J38" s="209"/>
      <c r="K38" s="209"/>
      <c r="L38" s="212">
        <f>SUM(M30:M36)</f>
        <v>0</v>
      </c>
      <c r="M38" s="212"/>
      <c r="N38" s="212"/>
      <c r="O38" s="212"/>
      <c r="P38" s="213"/>
      <c r="Q38" s="207"/>
      <c r="R38" s="207"/>
      <c r="S38" s="192"/>
    </row>
    <row r="39" spans="2:19" s="112" customFormat="1" ht="14.4" customHeight="1" x14ac:dyDescent="0.35">
      <c r="B39" s="187"/>
      <c r="C39" s="188"/>
      <c r="D39" s="188"/>
      <c r="E39" s="188"/>
      <c r="F39" s="188"/>
      <c r="G39" s="188"/>
      <c r="H39" s="188"/>
      <c r="I39" s="188"/>
      <c r="J39" s="188"/>
      <c r="K39" s="188"/>
      <c r="L39" s="188"/>
      <c r="M39" s="188"/>
      <c r="N39" s="188"/>
      <c r="O39" s="188"/>
      <c r="P39" s="188"/>
      <c r="Q39" s="188"/>
      <c r="R39" s="188"/>
      <c r="S39" s="192"/>
    </row>
    <row r="40" spans="2:19" s="112" customFormat="1" ht="14.4" customHeight="1" x14ac:dyDescent="0.35">
      <c r="B40" s="187"/>
      <c r="C40" s="188"/>
      <c r="D40" s="188"/>
      <c r="E40" s="188"/>
      <c r="F40" s="188"/>
      <c r="G40" s="188"/>
      <c r="H40" s="188"/>
      <c r="I40" s="188"/>
      <c r="J40" s="188"/>
      <c r="K40" s="188"/>
      <c r="L40" s="188"/>
      <c r="M40" s="188"/>
      <c r="N40" s="188"/>
      <c r="O40" s="188"/>
      <c r="P40" s="188"/>
      <c r="Q40" s="188"/>
      <c r="R40" s="188"/>
      <c r="S40" s="192"/>
    </row>
    <row r="41" spans="2:19" x14ac:dyDescent="0.35">
      <c r="B41" s="176"/>
      <c r="C41" s="182"/>
      <c r="D41" s="182"/>
      <c r="E41" s="182"/>
      <c r="F41" s="182"/>
      <c r="G41" s="182"/>
      <c r="H41" s="182"/>
      <c r="I41" s="182"/>
      <c r="J41" s="182"/>
      <c r="K41" s="182"/>
      <c r="L41" s="182"/>
      <c r="M41" s="182"/>
      <c r="N41" s="182"/>
      <c r="O41" s="182"/>
      <c r="P41" s="182"/>
      <c r="Q41" s="182"/>
      <c r="R41" s="182"/>
      <c r="S41" s="180"/>
    </row>
    <row r="42" spans="2:19" x14ac:dyDescent="0.35">
      <c r="B42" s="176"/>
      <c r="C42" s="182"/>
      <c r="D42" s="182"/>
      <c r="E42" s="182"/>
      <c r="F42" s="182"/>
      <c r="G42" s="182"/>
      <c r="H42" s="182"/>
      <c r="I42" s="182"/>
      <c r="J42" s="182"/>
      <c r="K42" s="182"/>
      <c r="L42" s="182"/>
      <c r="M42" s="182"/>
      <c r="N42" s="182"/>
      <c r="O42" s="182"/>
      <c r="P42" s="182"/>
      <c r="Q42" s="182"/>
      <c r="R42" s="182"/>
      <c r="S42" s="180"/>
    </row>
    <row r="43" spans="2:19" x14ac:dyDescent="0.35">
      <c r="B43" s="176"/>
      <c r="C43" s="182"/>
      <c r="D43" s="182"/>
      <c r="E43" s="182"/>
      <c r="F43" s="182"/>
      <c r="G43" s="182"/>
      <c r="H43" s="182"/>
      <c r="I43" s="182"/>
      <c r="J43" s="182"/>
      <c r="K43" s="182"/>
      <c r="L43" s="182"/>
      <c r="M43" s="182"/>
      <c r="N43" s="182"/>
      <c r="O43" s="182"/>
      <c r="P43" s="182"/>
      <c r="Q43" s="182"/>
      <c r="R43" s="182"/>
      <c r="S43" s="180"/>
    </row>
    <row r="44" spans="2:19" x14ac:dyDescent="0.35">
      <c r="B44" s="176"/>
      <c r="C44" s="182"/>
      <c r="D44" s="182"/>
      <c r="E44" s="182"/>
      <c r="F44" s="182"/>
      <c r="G44" s="182"/>
      <c r="H44" s="182"/>
      <c r="I44" s="182"/>
      <c r="J44" s="182"/>
      <c r="K44" s="182"/>
      <c r="L44" s="182"/>
      <c r="M44" s="182"/>
      <c r="N44" s="182"/>
      <c r="O44" s="182"/>
      <c r="P44" s="182"/>
      <c r="Q44" s="182"/>
      <c r="R44" s="182"/>
      <c r="S44" s="180"/>
    </row>
    <row r="45" spans="2:19" x14ac:dyDescent="0.35">
      <c r="B45" s="176"/>
      <c r="C45" s="182"/>
      <c r="D45" s="182"/>
      <c r="E45" s="182"/>
      <c r="F45" s="182"/>
      <c r="G45" s="182"/>
      <c r="H45" s="182"/>
      <c r="I45" s="182"/>
      <c r="J45" s="182"/>
      <c r="K45" s="182"/>
      <c r="L45" s="182"/>
      <c r="M45" s="182"/>
      <c r="N45" s="182"/>
      <c r="O45" s="182"/>
      <c r="P45" s="182"/>
      <c r="Q45" s="182"/>
      <c r="R45" s="182"/>
      <c r="S45" s="180"/>
    </row>
    <row r="46" spans="2:19" x14ac:dyDescent="0.35">
      <c r="B46" s="176"/>
      <c r="C46" s="182"/>
      <c r="D46" s="182"/>
      <c r="E46" s="182"/>
      <c r="F46" s="182"/>
      <c r="G46" s="182"/>
      <c r="H46" s="182"/>
      <c r="I46" s="182"/>
      <c r="J46" s="182"/>
      <c r="K46" s="182"/>
      <c r="L46" s="182"/>
      <c r="M46" s="182"/>
      <c r="N46" s="182"/>
      <c r="O46" s="182"/>
      <c r="P46" s="182"/>
      <c r="Q46" s="182"/>
      <c r="R46" s="182"/>
      <c r="S46" s="180"/>
    </row>
    <row r="47" spans="2:19" x14ac:dyDescent="0.35">
      <c r="B47" s="176"/>
      <c r="C47" s="182"/>
      <c r="D47" s="182"/>
      <c r="E47" s="182"/>
      <c r="F47" s="182"/>
      <c r="G47" s="182"/>
      <c r="H47" s="182"/>
      <c r="I47" s="182"/>
      <c r="J47" s="182"/>
      <c r="K47" s="182"/>
      <c r="L47" s="182"/>
      <c r="M47" s="182"/>
      <c r="N47" s="182"/>
      <c r="O47" s="182"/>
      <c r="P47" s="182"/>
      <c r="Q47" s="182"/>
      <c r="R47" s="182"/>
      <c r="S47" s="180"/>
    </row>
    <row r="48" spans="2:19" x14ac:dyDescent="0.35">
      <c r="B48" s="176"/>
      <c r="C48" s="182"/>
      <c r="D48" s="182"/>
      <c r="E48" s="182"/>
      <c r="F48" s="182"/>
      <c r="G48" s="182"/>
      <c r="H48" s="182"/>
      <c r="I48" s="182"/>
      <c r="J48" s="182"/>
      <c r="K48" s="182"/>
      <c r="L48" s="182"/>
      <c r="M48" s="182"/>
      <c r="N48" s="182"/>
      <c r="O48" s="182"/>
      <c r="P48" s="182"/>
      <c r="Q48" s="182"/>
      <c r="R48" s="182"/>
      <c r="S48" s="180"/>
    </row>
    <row r="49" spans="2:19" x14ac:dyDescent="0.35">
      <c r="B49" s="176"/>
      <c r="C49" s="182"/>
      <c r="D49" s="182"/>
      <c r="E49" s="182"/>
      <c r="F49" s="182"/>
      <c r="G49" s="182"/>
      <c r="H49" s="182"/>
      <c r="I49" s="182"/>
      <c r="J49" s="182"/>
      <c r="K49" s="182"/>
      <c r="L49" s="182"/>
      <c r="M49" s="182"/>
      <c r="N49" s="182"/>
      <c r="O49" s="182"/>
      <c r="P49" s="182"/>
      <c r="Q49" s="182"/>
      <c r="R49" s="182"/>
      <c r="S49" s="180"/>
    </row>
    <row r="50" spans="2:19" s="112" customFormat="1" ht="14.4" x14ac:dyDescent="0.35">
      <c r="B50" s="187"/>
      <c r="C50" s="188"/>
      <c r="D50" s="214" t="s">
        <v>48</v>
      </c>
      <c r="E50" s="197"/>
      <c r="F50" s="197"/>
      <c r="G50" s="197"/>
      <c r="H50" s="215"/>
      <c r="I50" s="188"/>
      <c r="J50" s="214" t="s">
        <v>49</v>
      </c>
      <c r="K50" s="197"/>
      <c r="L50" s="197"/>
      <c r="M50" s="197"/>
      <c r="N50" s="197"/>
      <c r="O50" s="197"/>
      <c r="P50" s="215"/>
      <c r="Q50" s="188"/>
      <c r="R50" s="188"/>
      <c r="S50" s="192"/>
    </row>
    <row r="51" spans="2:19" x14ac:dyDescent="0.35">
      <c r="B51" s="176"/>
      <c r="C51" s="182"/>
      <c r="D51" s="216"/>
      <c r="E51" s="182"/>
      <c r="F51" s="182"/>
      <c r="G51" s="182"/>
      <c r="H51" s="217"/>
      <c r="I51" s="182"/>
      <c r="J51" s="216"/>
      <c r="K51" s="182"/>
      <c r="L51" s="182"/>
      <c r="M51" s="182"/>
      <c r="N51" s="182"/>
      <c r="O51" s="182"/>
      <c r="P51" s="217"/>
      <c r="Q51" s="182"/>
      <c r="R51" s="182"/>
      <c r="S51" s="180"/>
    </row>
    <row r="52" spans="2:19" x14ac:dyDescent="0.35">
      <c r="B52" s="176"/>
      <c r="C52" s="182"/>
      <c r="D52" s="216"/>
      <c r="E52" s="182"/>
      <c r="F52" s="182"/>
      <c r="G52" s="182"/>
      <c r="H52" s="217"/>
      <c r="I52" s="182"/>
      <c r="J52" s="216"/>
      <c r="K52" s="182"/>
      <c r="L52" s="182"/>
      <c r="M52" s="182"/>
      <c r="N52" s="182"/>
      <c r="O52" s="182"/>
      <c r="P52" s="217"/>
      <c r="Q52" s="182"/>
      <c r="R52" s="182"/>
      <c r="S52" s="180"/>
    </row>
    <row r="53" spans="2:19" x14ac:dyDescent="0.35">
      <c r="B53" s="176"/>
      <c r="C53" s="182"/>
      <c r="D53" s="216"/>
      <c r="E53" s="182"/>
      <c r="F53" s="182"/>
      <c r="G53" s="182"/>
      <c r="H53" s="217"/>
      <c r="I53" s="182"/>
      <c r="J53" s="216"/>
      <c r="K53" s="182"/>
      <c r="L53" s="182"/>
      <c r="M53" s="182"/>
      <c r="N53" s="182"/>
      <c r="O53" s="182"/>
      <c r="P53" s="217"/>
      <c r="Q53" s="182"/>
      <c r="R53" s="182"/>
      <c r="S53" s="180"/>
    </row>
    <row r="54" spans="2:19" x14ac:dyDescent="0.35">
      <c r="B54" s="176"/>
      <c r="C54" s="182"/>
      <c r="D54" s="216"/>
      <c r="E54" s="182"/>
      <c r="F54" s="182"/>
      <c r="G54" s="182"/>
      <c r="H54" s="217"/>
      <c r="I54" s="182"/>
      <c r="J54" s="216"/>
      <c r="K54" s="182"/>
      <c r="L54" s="182"/>
      <c r="M54" s="182"/>
      <c r="N54" s="182"/>
      <c r="O54" s="182"/>
      <c r="P54" s="217"/>
      <c r="Q54" s="182"/>
      <c r="R54" s="182"/>
      <c r="S54" s="180"/>
    </row>
    <row r="55" spans="2:19" x14ac:dyDescent="0.35">
      <c r="B55" s="176"/>
      <c r="C55" s="182"/>
      <c r="D55" s="216"/>
      <c r="E55" s="182"/>
      <c r="F55" s="182"/>
      <c r="G55" s="182"/>
      <c r="H55" s="217"/>
      <c r="I55" s="182"/>
      <c r="J55" s="216"/>
      <c r="K55" s="182"/>
      <c r="L55" s="182"/>
      <c r="M55" s="182"/>
      <c r="N55" s="182"/>
      <c r="O55" s="182"/>
      <c r="P55" s="217"/>
      <c r="Q55" s="182"/>
      <c r="R55" s="182"/>
      <c r="S55" s="180"/>
    </row>
    <row r="56" spans="2:19" x14ac:dyDescent="0.35">
      <c r="B56" s="176"/>
      <c r="C56" s="182"/>
      <c r="D56" s="216"/>
      <c r="E56" s="182"/>
      <c r="F56" s="182"/>
      <c r="G56" s="182"/>
      <c r="H56" s="217"/>
      <c r="I56" s="182"/>
      <c r="J56" s="216"/>
      <c r="K56" s="182"/>
      <c r="L56" s="182"/>
      <c r="M56" s="182"/>
      <c r="N56" s="182"/>
      <c r="O56" s="182"/>
      <c r="P56" s="217"/>
      <c r="Q56" s="182"/>
      <c r="R56" s="182"/>
      <c r="S56" s="180"/>
    </row>
    <row r="57" spans="2:19" x14ac:dyDescent="0.35">
      <c r="B57" s="176"/>
      <c r="C57" s="182"/>
      <c r="D57" s="216"/>
      <c r="E57" s="182"/>
      <c r="F57" s="182"/>
      <c r="G57" s="182"/>
      <c r="H57" s="217"/>
      <c r="I57" s="182"/>
      <c r="J57" s="216"/>
      <c r="K57" s="182"/>
      <c r="L57" s="182"/>
      <c r="M57" s="182"/>
      <c r="N57" s="182"/>
      <c r="O57" s="182"/>
      <c r="P57" s="217"/>
      <c r="Q57" s="182"/>
      <c r="R57" s="182"/>
      <c r="S57" s="180"/>
    </row>
    <row r="58" spans="2:19" x14ac:dyDescent="0.35">
      <c r="B58" s="176"/>
      <c r="C58" s="182"/>
      <c r="D58" s="216"/>
      <c r="E58" s="182"/>
      <c r="F58" s="182"/>
      <c r="G58" s="182"/>
      <c r="H58" s="217"/>
      <c r="I58" s="182"/>
      <c r="J58" s="216"/>
      <c r="K58" s="182"/>
      <c r="L58" s="182"/>
      <c r="M58" s="182"/>
      <c r="N58" s="182"/>
      <c r="O58" s="182"/>
      <c r="P58" s="217"/>
      <c r="Q58" s="182"/>
      <c r="R58" s="182"/>
      <c r="S58" s="180"/>
    </row>
    <row r="59" spans="2:19" s="112" customFormat="1" ht="14.4" x14ac:dyDescent="0.35">
      <c r="B59" s="187"/>
      <c r="C59" s="188"/>
      <c r="D59" s="218" t="s">
        <v>50</v>
      </c>
      <c r="E59" s="219"/>
      <c r="F59" s="219"/>
      <c r="G59" s="220" t="s">
        <v>51</v>
      </c>
      <c r="H59" s="221"/>
      <c r="I59" s="188"/>
      <c r="J59" s="218" t="s">
        <v>50</v>
      </c>
      <c r="K59" s="219"/>
      <c r="L59" s="219"/>
      <c r="M59" s="219"/>
      <c r="N59" s="220" t="s">
        <v>51</v>
      </c>
      <c r="O59" s="219"/>
      <c r="P59" s="221"/>
      <c r="Q59" s="188"/>
      <c r="R59" s="188"/>
      <c r="S59" s="192"/>
    </row>
    <row r="60" spans="2:19" x14ac:dyDescent="0.35">
      <c r="B60" s="176"/>
      <c r="C60" s="182"/>
      <c r="D60" s="182"/>
      <c r="E60" s="182"/>
      <c r="F60" s="182"/>
      <c r="G60" s="182"/>
      <c r="H60" s="182"/>
      <c r="I60" s="182"/>
      <c r="J60" s="182"/>
      <c r="K60" s="182"/>
      <c r="L60" s="182"/>
      <c r="M60" s="182"/>
      <c r="N60" s="182"/>
      <c r="O60" s="182"/>
      <c r="P60" s="182"/>
      <c r="Q60" s="182"/>
      <c r="R60" s="182"/>
      <c r="S60" s="180"/>
    </row>
    <row r="61" spans="2:19" s="112" customFormat="1" ht="14.4" x14ac:dyDescent="0.35">
      <c r="B61" s="187"/>
      <c r="C61" s="188"/>
      <c r="D61" s="214" t="s">
        <v>52</v>
      </c>
      <c r="E61" s="197"/>
      <c r="F61" s="197"/>
      <c r="G61" s="197"/>
      <c r="H61" s="215"/>
      <c r="I61" s="188"/>
      <c r="J61" s="214" t="s">
        <v>53</v>
      </c>
      <c r="K61" s="197"/>
      <c r="L61" s="197"/>
      <c r="M61" s="197"/>
      <c r="N61" s="197"/>
      <c r="O61" s="197"/>
      <c r="P61" s="215"/>
      <c r="Q61" s="188"/>
      <c r="R61" s="188"/>
      <c r="S61" s="192"/>
    </row>
    <row r="62" spans="2:19" x14ac:dyDescent="0.35">
      <c r="B62" s="176"/>
      <c r="C62" s="182"/>
      <c r="D62" s="216"/>
      <c r="E62" s="182"/>
      <c r="F62" s="182"/>
      <c r="G62" s="182"/>
      <c r="H62" s="217"/>
      <c r="I62" s="182"/>
      <c r="J62" s="216"/>
      <c r="K62" s="182"/>
      <c r="L62" s="182"/>
      <c r="M62" s="182"/>
      <c r="N62" s="182"/>
      <c r="O62" s="182"/>
      <c r="P62" s="217"/>
      <c r="Q62" s="182"/>
      <c r="R62" s="182"/>
      <c r="S62" s="180"/>
    </row>
    <row r="63" spans="2:19" x14ac:dyDescent="0.35">
      <c r="B63" s="176"/>
      <c r="C63" s="182"/>
      <c r="D63" s="216"/>
      <c r="E63" s="182"/>
      <c r="F63" s="182"/>
      <c r="G63" s="182"/>
      <c r="H63" s="217"/>
      <c r="I63" s="182"/>
      <c r="J63" s="216"/>
      <c r="K63" s="182"/>
      <c r="L63" s="182"/>
      <c r="M63" s="182"/>
      <c r="N63" s="182"/>
      <c r="O63" s="182"/>
      <c r="P63" s="217"/>
      <c r="Q63" s="182"/>
      <c r="R63" s="182"/>
      <c r="S63" s="180"/>
    </row>
    <row r="64" spans="2:19" x14ac:dyDescent="0.35">
      <c r="B64" s="176"/>
      <c r="C64" s="182"/>
      <c r="D64" s="216"/>
      <c r="E64" s="182"/>
      <c r="F64" s="182"/>
      <c r="G64" s="182"/>
      <c r="H64" s="217"/>
      <c r="I64" s="182"/>
      <c r="J64" s="216"/>
      <c r="K64" s="182"/>
      <c r="L64" s="182"/>
      <c r="M64" s="182"/>
      <c r="N64" s="182"/>
      <c r="O64" s="182"/>
      <c r="P64" s="217"/>
      <c r="Q64" s="182"/>
      <c r="R64" s="182"/>
      <c r="S64" s="180"/>
    </row>
    <row r="65" spans="2:19" x14ac:dyDescent="0.35">
      <c r="B65" s="176"/>
      <c r="C65" s="182"/>
      <c r="D65" s="216"/>
      <c r="E65" s="182"/>
      <c r="F65" s="182"/>
      <c r="G65" s="182"/>
      <c r="H65" s="217"/>
      <c r="I65" s="182"/>
      <c r="J65" s="216"/>
      <c r="K65" s="182"/>
      <c r="L65" s="182"/>
      <c r="M65" s="182"/>
      <c r="N65" s="182"/>
      <c r="O65" s="182"/>
      <c r="P65" s="217"/>
      <c r="Q65" s="182"/>
      <c r="R65" s="182"/>
      <c r="S65" s="180"/>
    </row>
    <row r="66" spans="2:19" x14ac:dyDescent="0.35">
      <c r="B66" s="176"/>
      <c r="C66" s="182"/>
      <c r="D66" s="216"/>
      <c r="E66" s="182"/>
      <c r="F66" s="182"/>
      <c r="G66" s="182"/>
      <c r="H66" s="217"/>
      <c r="I66" s="182"/>
      <c r="J66" s="216"/>
      <c r="K66" s="182"/>
      <c r="L66" s="182"/>
      <c r="M66" s="182"/>
      <c r="N66" s="182"/>
      <c r="O66" s="182"/>
      <c r="P66" s="217"/>
      <c r="Q66" s="182"/>
      <c r="R66" s="182"/>
      <c r="S66" s="180"/>
    </row>
    <row r="67" spans="2:19" x14ac:dyDescent="0.35">
      <c r="B67" s="176"/>
      <c r="C67" s="182"/>
      <c r="D67" s="216"/>
      <c r="E67" s="182"/>
      <c r="F67" s="182"/>
      <c r="G67" s="182"/>
      <c r="H67" s="217"/>
      <c r="I67" s="182"/>
      <c r="J67" s="216"/>
      <c r="K67" s="182"/>
      <c r="L67" s="182"/>
      <c r="M67" s="182"/>
      <c r="N67" s="182"/>
      <c r="O67" s="182"/>
      <c r="P67" s="217"/>
      <c r="Q67" s="182"/>
      <c r="R67" s="182"/>
      <c r="S67" s="180"/>
    </row>
    <row r="68" spans="2:19" x14ac:dyDescent="0.35">
      <c r="B68" s="176"/>
      <c r="C68" s="182"/>
      <c r="D68" s="216"/>
      <c r="E68" s="182"/>
      <c r="F68" s="182"/>
      <c r="G68" s="182"/>
      <c r="H68" s="217"/>
      <c r="I68" s="182"/>
      <c r="J68" s="216"/>
      <c r="K68" s="182"/>
      <c r="L68" s="182"/>
      <c r="M68" s="182"/>
      <c r="N68" s="182"/>
      <c r="O68" s="182"/>
      <c r="P68" s="217"/>
      <c r="Q68" s="182"/>
      <c r="R68" s="182"/>
      <c r="S68" s="180"/>
    </row>
    <row r="69" spans="2:19" x14ac:dyDescent="0.35">
      <c r="B69" s="176"/>
      <c r="C69" s="182"/>
      <c r="D69" s="216"/>
      <c r="E69" s="182"/>
      <c r="F69" s="182"/>
      <c r="G69" s="182"/>
      <c r="H69" s="217"/>
      <c r="I69" s="182"/>
      <c r="J69" s="216"/>
      <c r="K69" s="182"/>
      <c r="L69" s="182"/>
      <c r="M69" s="182"/>
      <c r="N69" s="182"/>
      <c r="O69" s="182"/>
      <c r="P69" s="217"/>
      <c r="Q69" s="182"/>
      <c r="R69" s="182"/>
      <c r="S69" s="180"/>
    </row>
    <row r="70" spans="2:19" s="112" customFormat="1" ht="14.4" x14ac:dyDescent="0.35">
      <c r="B70" s="187"/>
      <c r="C70" s="188"/>
      <c r="D70" s="218" t="s">
        <v>50</v>
      </c>
      <c r="E70" s="219"/>
      <c r="F70" s="219"/>
      <c r="G70" s="220" t="s">
        <v>51</v>
      </c>
      <c r="H70" s="221"/>
      <c r="I70" s="188"/>
      <c r="J70" s="218" t="s">
        <v>50</v>
      </c>
      <c r="K70" s="219"/>
      <c r="L70" s="219"/>
      <c r="M70" s="219"/>
      <c r="N70" s="220" t="s">
        <v>51</v>
      </c>
      <c r="O70" s="219"/>
      <c r="P70" s="221"/>
      <c r="Q70" s="188"/>
      <c r="R70" s="188"/>
      <c r="S70" s="192"/>
    </row>
    <row r="71" spans="2:19" s="112" customFormat="1" ht="14.4" customHeight="1" x14ac:dyDescent="0.35">
      <c r="B71" s="222"/>
      <c r="C71" s="223"/>
      <c r="D71" s="223"/>
      <c r="E71" s="223"/>
      <c r="F71" s="223"/>
      <c r="G71" s="223"/>
      <c r="H71" s="223"/>
      <c r="I71" s="223"/>
      <c r="J71" s="223"/>
      <c r="K71" s="223"/>
      <c r="L71" s="223"/>
      <c r="M71" s="223"/>
      <c r="N71" s="223"/>
      <c r="O71" s="223"/>
      <c r="P71" s="223"/>
      <c r="Q71" s="223"/>
      <c r="R71" s="223"/>
      <c r="S71" s="224"/>
    </row>
    <row r="75" spans="2:19" s="112" customFormat="1" ht="6.9" customHeight="1" x14ac:dyDescent="0.35">
      <c r="B75" s="225"/>
      <c r="C75" s="226"/>
      <c r="D75" s="226"/>
      <c r="E75" s="226"/>
      <c r="F75" s="226"/>
      <c r="G75" s="226"/>
      <c r="H75" s="226"/>
      <c r="I75" s="226"/>
      <c r="J75" s="226"/>
      <c r="K75" s="226"/>
      <c r="L75" s="226"/>
      <c r="M75" s="226"/>
      <c r="N75" s="226"/>
      <c r="O75" s="226"/>
      <c r="P75" s="226"/>
      <c r="Q75" s="226"/>
      <c r="R75" s="226"/>
      <c r="S75" s="227"/>
    </row>
    <row r="76" spans="2:19" s="112" customFormat="1" ht="37" customHeight="1" x14ac:dyDescent="0.35">
      <c r="B76" s="187"/>
      <c r="C76" s="177" t="s">
        <v>129</v>
      </c>
      <c r="D76" s="178"/>
      <c r="E76" s="178"/>
      <c r="F76" s="178"/>
      <c r="G76" s="178"/>
      <c r="H76" s="178"/>
      <c r="I76" s="178"/>
      <c r="J76" s="178"/>
      <c r="K76" s="178"/>
      <c r="L76" s="178"/>
      <c r="M76" s="178"/>
      <c r="N76" s="178"/>
      <c r="O76" s="178"/>
      <c r="P76" s="178"/>
      <c r="Q76" s="178"/>
      <c r="R76" s="179"/>
      <c r="S76" s="192"/>
    </row>
    <row r="77" spans="2:19" s="112" customFormat="1" ht="6.9" customHeight="1" x14ac:dyDescent="0.35">
      <c r="B77" s="187"/>
      <c r="C77" s="188"/>
      <c r="D77" s="188"/>
      <c r="E77" s="188"/>
      <c r="F77" s="188"/>
      <c r="G77" s="188"/>
      <c r="H77" s="188"/>
      <c r="I77" s="188"/>
      <c r="J77" s="188"/>
      <c r="K77" s="188"/>
      <c r="L77" s="188"/>
      <c r="M77" s="188"/>
      <c r="N77" s="188"/>
      <c r="O77" s="188"/>
      <c r="P77" s="188"/>
      <c r="Q77" s="188"/>
      <c r="R77" s="188"/>
      <c r="S77" s="192"/>
    </row>
    <row r="78" spans="2:19" s="112" customFormat="1" ht="29.95" customHeight="1" x14ac:dyDescent="0.35">
      <c r="B78" s="187"/>
      <c r="C78" s="183" t="s">
        <v>17</v>
      </c>
      <c r="D78" s="188"/>
      <c r="E78" s="188"/>
      <c r="F78" s="184" t="str">
        <f>F6</f>
        <v>Modernizace střediska praktického vyučování v Chlumci nad Cidlinou</v>
      </c>
      <c r="G78" s="185"/>
      <c r="H78" s="185"/>
      <c r="I78" s="185"/>
      <c r="J78" s="185"/>
      <c r="K78" s="185"/>
      <c r="L78" s="185"/>
      <c r="M78" s="185"/>
      <c r="N78" s="185"/>
      <c r="O78" s="185"/>
      <c r="P78" s="185"/>
      <c r="Q78" s="188"/>
      <c r="R78" s="188"/>
      <c r="S78" s="192"/>
    </row>
    <row r="79" spans="2:19" s="112" customFormat="1" ht="37" customHeight="1" x14ac:dyDescent="0.35">
      <c r="B79" s="187"/>
      <c r="C79" s="228" t="s">
        <v>122</v>
      </c>
      <c r="D79" s="188"/>
      <c r="E79" s="188"/>
      <c r="F79" s="229" t="str">
        <f>F7</f>
        <v>17-SO 006-02 - Vedlejší a ostatní rozpočtočtové náklady</v>
      </c>
      <c r="G79" s="191"/>
      <c r="H79" s="191"/>
      <c r="I79" s="191"/>
      <c r="J79" s="191"/>
      <c r="K79" s="191"/>
      <c r="L79" s="191"/>
      <c r="M79" s="191"/>
      <c r="N79" s="191"/>
      <c r="O79" s="191"/>
      <c r="P79" s="191"/>
      <c r="Q79" s="188"/>
      <c r="R79" s="188"/>
      <c r="S79" s="192"/>
    </row>
    <row r="80" spans="2:19" s="112" customFormat="1" ht="6.9" customHeight="1" x14ac:dyDescent="0.35">
      <c r="B80" s="187"/>
      <c r="C80" s="188"/>
      <c r="D80" s="188"/>
      <c r="E80" s="188"/>
      <c r="F80" s="188"/>
      <c r="G80" s="188"/>
      <c r="H80" s="188"/>
      <c r="I80" s="188"/>
      <c r="J80" s="188"/>
      <c r="K80" s="188"/>
      <c r="L80" s="188"/>
      <c r="M80" s="188"/>
      <c r="N80" s="188"/>
      <c r="O80" s="188"/>
      <c r="P80" s="188"/>
      <c r="Q80" s="188"/>
      <c r="R80" s="188"/>
      <c r="S80" s="192"/>
    </row>
    <row r="81" spans="2:48" s="112" customFormat="1" ht="18" customHeight="1" x14ac:dyDescent="0.35">
      <c r="B81" s="187"/>
      <c r="C81" s="183" t="s">
        <v>21</v>
      </c>
      <c r="D81" s="188"/>
      <c r="E81" s="188"/>
      <c r="F81" s="193" t="str">
        <f>F9</f>
        <v>Chlumec nad Cidlinou</v>
      </c>
      <c r="G81" s="188"/>
      <c r="H81" s="188"/>
      <c r="I81" s="188"/>
      <c r="J81" s="188"/>
      <c r="K81" s="183" t="s">
        <v>23</v>
      </c>
      <c r="L81" s="188"/>
      <c r="M81" s="194">
        <f>IF(O9="","",O9)</f>
        <v>0</v>
      </c>
      <c r="N81" s="194"/>
      <c r="O81" s="194"/>
      <c r="P81" s="194"/>
      <c r="Q81" s="188"/>
      <c r="R81" s="188"/>
      <c r="S81" s="192"/>
    </row>
    <row r="82" spans="2:48" s="112" customFormat="1" ht="6.9" customHeight="1" x14ac:dyDescent="0.35">
      <c r="B82" s="187"/>
      <c r="C82" s="188"/>
      <c r="D82" s="188"/>
      <c r="E82" s="188"/>
      <c r="F82" s="188"/>
      <c r="G82" s="188"/>
      <c r="H82" s="188"/>
      <c r="I82" s="188"/>
      <c r="J82" s="188"/>
      <c r="K82" s="188"/>
      <c r="L82" s="188"/>
      <c r="M82" s="188"/>
      <c r="N82" s="188"/>
      <c r="O82" s="188"/>
      <c r="P82" s="188"/>
      <c r="Q82" s="188"/>
      <c r="R82" s="188"/>
      <c r="S82" s="192"/>
    </row>
    <row r="83" spans="2:48" s="112" customFormat="1" x14ac:dyDescent="0.35">
      <c r="B83" s="187"/>
      <c r="C83" s="183" t="s">
        <v>24</v>
      </c>
      <c r="D83" s="188"/>
      <c r="E83" s="188"/>
      <c r="F83" s="193" t="str">
        <f>E12</f>
        <v>Královéhradecký kraj</v>
      </c>
      <c r="G83" s="188"/>
      <c r="H83" s="188"/>
      <c r="I83" s="188"/>
      <c r="J83" s="188"/>
      <c r="K83" s="183" t="s">
        <v>29</v>
      </c>
      <c r="L83" s="188"/>
      <c r="M83" s="195" t="str">
        <f>E18</f>
        <v>PROMED Brno spol.s.r.o</v>
      </c>
      <c r="N83" s="195"/>
      <c r="O83" s="195"/>
      <c r="P83" s="195"/>
      <c r="Q83" s="195"/>
      <c r="R83" s="193"/>
      <c r="S83" s="192"/>
    </row>
    <row r="84" spans="2:48" s="112" customFormat="1" ht="14.4" customHeight="1" x14ac:dyDescent="0.35">
      <c r="B84" s="187"/>
      <c r="C84" s="183" t="s">
        <v>28</v>
      </c>
      <c r="D84" s="188"/>
      <c r="E84" s="188"/>
      <c r="F84" s="193">
        <f>IF(E15="","",E15)</f>
        <v>0</v>
      </c>
      <c r="G84" s="188"/>
      <c r="H84" s="188"/>
      <c r="I84" s="188"/>
      <c r="J84" s="188"/>
      <c r="K84" s="183" t="s">
        <v>32</v>
      </c>
      <c r="L84" s="188"/>
      <c r="M84" s="195" t="str">
        <f>E21</f>
        <v xml:space="preserve"> </v>
      </c>
      <c r="N84" s="195"/>
      <c r="O84" s="195"/>
      <c r="P84" s="195"/>
      <c r="Q84" s="195"/>
      <c r="R84" s="193"/>
      <c r="S84" s="192"/>
    </row>
    <row r="85" spans="2:48" s="112" customFormat="1" ht="10.35" customHeight="1" x14ac:dyDescent="0.35">
      <c r="B85" s="187"/>
      <c r="C85" s="188"/>
      <c r="D85" s="188"/>
      <c r="E85" s="188"/>
      <c r="F85" s="188"/>
      <c r="G85" s="188"/>
      <c r="H85" s="188"/>
      <c r="I85" s="188"/>
      <c r="J85" s="188"/>
      <c r="K85" s="188"/>
      <c r="L85" s="188"/>
      <c r="M85" s="188"/>
      <c r="N85" s="188"/>
      <c r="O85" s="188"/>
      <c r="P85" s="188"/>
      <c r="Q85" s="188"/>
      <c r="R85" s="188"/>
      <c r="S85" s="192"/>
    </row>
    <row r="86" spans="2:48" s="112" customFormat="1" ht="29.3" customHeight="1" x14ac:dyDescent="0.35">
      <c r="B86" s="187"/>
      <c r="C86" s="230" t="s">
        <v>130</v>
      </c>
      <c r="D86" s="231"/>
      <c r="E86" s="231"/>
      <c r="F86" s="231"/>
      <c r="G86" s="231"/>
      <c r="H86" s="207"/>
      <c r="I86" s="207"/>
      <c r="J86" s="207"/>
      <c r="K86" s="207"/>
      <c r="L86" s="207"/>
      <c r="M86" s="207"/>
      <c r="N86" s="230" t="s">
        <v>131</v>
      </c>
      <c r="O86" s="231"/>
      <c r="P86" s="231"/>
      <c r="Q86" s="231"/>
      <c r="R86" s="207"/>
      <c r="S86" s="192"/>
    </row>
    <row r="87" spans="2:48" s="112" customFormat="1" ht="10.35" customHeight="1" x14ac:dyDescent="0.35">
      <c r="B87" s="187"/>
      <c r="C87" s="188"/>
      <c r="D87" s="188"/>
      <c r="E87" s="188"/>
      <c r="F87" s="188"/>
      <c r="G87" s="188"/>
      <c r="H87" s="188"/>
      <c r="I87" s="188"/>
      <c r="J87" s="188"/>
      <c r="K87" s="188"/>
      <c r="L87" s="188"/>
      <c r="M87" s="188"/>
      <c r="N87" s="188"/>
      <c r="O87" s="188"/>
      <c r="P87" s="188"/>
      <c r="Q87" s="188"/>
      <c r="R87" s="188"/>
      <c r="S87" s="192"/>
    </row>
    <row r="88" spans="2:48" s="112" customFormat="1" ht="29.3" customHeight="1" x14ac:dyDescent="0.35">
      <c r="B88" s="187"/>
      <c r="C88" s="232" t="s">
        <v>132</v>
      </c>
      <c r="D88" s="188"/>
      <c r="E88" s="188"/>
      <c r="F88" s="188"/>
      <c r="G88" s="188"/>
      <c r="H88" s="188"/>
      <c r="I88" s="188"/>
      <c r="J88" s="188"/>
      <c r="K88" s="188"/>
      <c r="L88" s="188"/>
      <c r="M88" s="188"/>
      <c r="N88" s="233">
        <f>N113</f>
        <v>0</v>
      </c>
      <c r="O88" s="234"/>
      <c r="P88" s="234"/>
      <c r="Q88" s="234"/>
      <c r="R88" s="235"/>
      <c r="S88" s="192"/>
      <c r="AV88" s="172" t="s">
        <v>133</v>
      </c>
    </row>
    <row r="89" spans="2:48" s="242" customFormat="1" ht="24.9" customHeight="1" x14ac:dyDescent="0.35">
      <c r="B89" s="236"/>
      <c r="C89" s="237"/>
      <c r="D89" s="238" t="s">
        <v>2251</v>
      </c>
      <c r="E89" s="237"/>
      <c r="F89" s="237"/>
      <c r="G89" s="237"/>
      <c r="H89" s="237"/>
      <c r="I89" s="237"/>
      <c r="J89" s="237"/>
      <c r="K89" s="237"/>
      <c r="L89" s="237"/>
      <c r="M89" s="237"/>
      <c r="N89" s="239">
        <f>N114</f>
        <v>0</v>
      </c>
      <c r="O89" s="240"/>
      <c r="P89" s="240"/>
      <c r="Q89" s="240"/>
      <c r="R89" s="237"/>
      <c r="S89" s="241"/>
    </row>
    <row r="90" spans="2:48" s="249" customFormat="1" ht="20" customHeight="1" x14ac:dyDescent="0.35">
      <c r="B90" s="243"/>
      <c r="C90" s="244"/>
      <c r="D90" s="245" t="s">
        <v>2252</v>
      </c>
      <c r="E90" s="244"/>
      <c r="F90" s="244"/>
      <c r="G90" s="244"/>
      <c r="H90" s="244"/>
      <c r="I90" s="244"/>
      <c r="J90" s="244"/>
      <c r="K90" s="244"/>
      <c r="L90" s="244"/>
      <c r="M90" s="244"/>
      <c r="N90" s="246">
        <f>N115</f>
        <v>0</v>
      </c>
      <c r="O90" s="247"/>
      <c r="P90" s="247"/>
      <c r="Q90" s="247"/>
      <c r="R90" s="244"/>
      <c r="S90" s="248"/>
    </row>
    <row r="91" spans="2:48" s="249" customFormat="1" ht="20" customHeight="1" x14ac:dyDescent="0.35">
      <c r="B91" s="243"/>
      <c r="C91" s="244"/>
      <c r="D91" s="245" t="s">
        <v>2253</v>
      </c>
      <c r="E91" s="244"/>
      <c r="F91" s="244"/>
      <c r="G91" s="244"/>
      <c r="H91" s="244"/>
      <c r="I91" s="244"/>
      <c r="J91" s="244"/>
      <c r="K91" s="244"/>
      <c r="L91" s="244"/>
      <c r="M91" s="244"/>
      <c r="N91" s="246">
        <f>N118</f>
        <v>0</v>
      </c>
      <c r="O91" s="247"/>
      <c r="P91" s="247"/>
      <c r="Q91" s="247"/>
      <c r="R91" s="244"/>
      <c r="S91" s="248"/>
    </row>
    <row r="92" spans="2:48" s="249" customFormat="1" ht="20" customHeight="1" x14ac:dyDescent="0.35">
      <c r="B92" s="243"/>
      <c r="C92" s="244"/>
      <c r="D92" s="245" t="s">
        <v>2254</v>
      </c>
      <c r="E92" s="244"/>
      <c r="F92" s="244"/>
      <c r="G92" s="244"/>
      <c r="H92" s="244"/>
      <c r="I92" s="244"/>
      <c r="J92" s="244"/>
      <c r="K92" s="244"/>
      <c r="L92" s="244"/>
      <c r="M92" s="244"/>
      <c r="N92" s="246">
        <f>N121</f>
        <v>0</v>
      </c>
      <c r="O92" s="247"/>
      <c r="P92" s="247"/>
      <c r="Q92" s="247"/>
      <c r="R92" s="244"/>
      <c r="S92" s="248"/>
    </row>
    <row r="93" spans="2:48" s="112" customFormat="1" ht="21.8" customHeight="1" x14ac:dyDescent="0.35">
      <c r="B93" s="187"/>
      <c r="C93" s="188"/>
      <c r="D93" s="188"/>
      <c r="E93" s="188"/>
      <c r="F93" s="188"/>
      <c r="G93" s="188"/>
      <c r="H93" s="188"/>
      <c r="I93" s="188"/>
      <c r="J93" s="188"/>
      <c r="K93" s="188"/>
      <c r="L93" s="188"/>
      <c r="M93" s="188"/>
      <c r="N93" s="188"/>
      <c r="O93" s="188"/>
      <c r="P93" s="188"/>
      <c r="Q93" s="188"/>
      <c r="R93" s="188"/>
      <c r="S93" s="192"/>
    </row>
    <row r="94" spans="2:48" s="112" customFormat="1" ht="29.3" customHeight="1" x14ac:dyDescent="0.35">
      <c r="B94" s="187"/>
      <c r="C94" s="232" t="s">
        <v>157</v>
      </c>
      <c r="D94" s="188"/>
      <c r="E94" s="188"/>
      <c r="F94" s="188"/>
      <c r="G94" s="188"/>
      <c r="H94" s="188"/>
      <c r="I94" s="188"/>
      <c r="J94" s="188"/>
      <c r="K94" s="188"/>
      <c r="L94" s="188"/>
      <c r="M94" s="188"/>
      <c r="N94" s="234">
        <v>0</v>
      </c>
      <c r="O94" s="250"/>
      <c r="P94" s="250"/>
      <c r="Q94" s="250"/>
      <c r="R94" s="251"/>
      <c r="S94" s="192"/>
      <c r="U94" s="252"/>
      <c r="V94" s="253" t="s">
        <v>38</v>
      </c>
    </row>
    <row r="95" spans="2:48" s="112" customFormat="1" ht="18" customHeight="1" x14ac:dyDescent="0.35">
      <c r="B95" s="187"/>
      <c r="C95" s="188"/>
      <c r="D95" s="188"/>
      <c r="E95" s="188"/>
      <c r="F95" s="188"/>
      <c r="G95" s="188"/>
      <c r="H95" s="188"/>
      <c r="I95" s="188"/>
      <c r="J95" s="188"/>
      <c r="K95" s="188"/>
      <c r="L95" s="188"/>
      <c r="M95" s="188"/>
      <c r="N95" s="188"/>
      <c r="O95" s="188"/>
      <c r="P95" s="188"/>
      <c r="Q95" s="188"/>
      <c r="R95" s="188"/>
      <c r="S95" s="192"/>
    </row>
    <row r="96" spans="2:48" s="112" customFormat="1" ht="29.3" customHeight="1" x14ac:dyDescent="0.35">
      <c r="B96" s="187"/>
      <c r="C96" s="254" t="s">
        <v>115</v>
      </c>
      <c r="D96" s="207"/>
      <c r="E96" s="207"/>
      <c r="F96" s="207"/>
      <c r="G96" s="207"/>
      <c r="H96" s="207"/>
      <c r="I96" s="207"/>
      <c r="J96" s="207"/>
      <c r="K96" s="207"/>
      <c r="L96" s="255">
        <f>ROUND(SUM(N88+N94),2)</f>
        <v>0</v>
      </c>
      <c r="M96" s="255"/>
      <c r="N96" s="255"/>
      <c r="O96" s="255"/>
      <c r="P96" s="255"/>
      <c r="Q96" s="255"/>
      <c r="R96" s="256"/>
      <c r="S96" s="192"/>
    </row>
    <row r="97" spans="2:28" s="112" customFormat="1" ht="6.9" customHeight="1" x14ac:dyDescent="0.35">
      <c r="B97" s="222"/>
      <c r="C97" s="223"/>
      <c r="D97" s="223"/>
      <c r="E97" s="223"/>
      <c r="F97" s="223"/>
      <c r="G97" s="223"/>
      <c r="H97" s="223"/>
      <c r="I97" s="223"/>
      <c r="J97" s="223"/>
      <c r="K97" s="223"/>
      <c r="L97" s="223"/>
      <c r="M97" s="223"/>
      <c r="N97" s="223"/>
      <c r="O97" s="223"/>
      <c r="P97" s="223"/>
      <c r="Q97" s="223"/>
      <c r="R97" s="223"/>
      <c r="S97" s="224"/>
    </row>
    <row r="101" spans="2:28" s="112" customFormat="1" ht="6.9" customHeight="1" x14ac:dyDescent="0.35">
      <c r="B101" s="225"/>
      <c r="C101" s="226"/>
      <c r="D101" s="226"/>
      <c r="E101" s="226"/>
      <c r="F101" s="226"/>
      <c r="G101" s="226"/>
      <c r="H101" s="226"/>
      <c r="I101" s="226"/>
      <c r="J101" s="226"/>
      <c r="K101" s="226"/>
      <c r="L101" s="226"/>
      <c r="M101" s="226"/>
      <c r="N101" s="226"/>
      <c r="O101" s="226"/>
      <c r="P101" s="226"/>
      <c r="Q101" s="226"/>
      <c r="R101" s="226"/>
      <c r="S101" s="227"/>
    </row>
    <row r="102" spans="2:28" s="112" customFormat="1" ht="37" customHeight="1" x14ac:dyDescent="0.35">
      <c r="B102" s="187"/>
      <c r="C102" s="177" t="s">
        <v>158</v>
      </c>
      <c r="D102" s="191"/>
      <c r="E102" s="191"/>
      <c r="F102" s="191"/>
      <c r="G102" s="191"/>
      <c r="H102" s="191"/>
      <c r="I102" s="191"/>
      <c r="J102" s="191"/>
      <c r="K102" s="191"/>
      <c r="L102" s="191"/>
      <c r="M102" s="191"/>
      <c r="N102" s="191"/>
      <c r="O102" s="191"/>
      <c r="P102" s="191"/>
      <c r="Q102" s="191"/>
      <c r="R102" s="188"/>
      <c r="S102" s="192"/>
    </row>
    <row r="103" spans="2:28" s="112" customFormat="1" ht="6.9" customHeight="1" x14ac:dyDescent="0.35">
      <c r="B103" s="187"/>
      <c r="C103" s="188"/>
      <c r="D103" s="188"/>
      <c r="E103" s="188"/>
      <c r="F103" s="188"/>
      <c r="G103" s="188"/>
      <c r="H103" s="188"/>
      <c r="I103" s="188"/>
      <c r="J103" s="188"/>
      <c r="K103" s="188"/>
      <c r="L103" s="188"/>
      <c r="M103" s="188"/>
      <c r="N103" s="188"/>
      <c r="O103" s="188"/>
      <c r="P103" s="188"/>
      <c r="Q103" s="188"/>
      <c r="R103" s="188"/>
      <c r="S103" s="192"/>
    </row>
    <row r="104" spans="2:28" s="112" customFormat="1" ht="29.95" customHeight="1" x14ac:dyDescent="0.35">
      <c r="B104" s="187"/>
      <c r="C104" s="183" t="s">
        <v>17</v>
      </c>
      <c r="D104" s="188"/>
      <c r="E104" s="188"/>
      <c r="F104" s="184" t="str">
        <f>F6</f>
        <v>Modernizace střediska praktického vyučování v Chlumci nad Cidlinou</v>
      </c>
      <c r="G104" s="185"/>
      <c r="H104" s="185"/>
      <c r="I104" s="185"/>
      <c r="J104" s="185"/>
      <c r="K104" s="185"/>
      <c r="L104" s="185"/>
      <c r="M104" s="185"/>
      <c r="N104" s="185"/>
      <c r="O104" s="185"/>
      <c r="P104" s="185"/>
      <c r="Q104" s="188"/>
      <c r="R104" s="188"/>
      <c r="S104" s="192"/>
    </row>
    <row r="105" spans="2:28" s="112" customFormat="1" ht="37" customHeight="1" x14ac:dyDescent="0.35">
      <c r="B105" s="187"/>
      <c r="C105" s="228" t="s">
        <v>122</v>
      </c>
      <c r="D105" s="188"/>
      <c r="E105" s="188"/>
      <c r="F105" s="229" t="str">
        <f>F7</f>
        <v>17-SO 006-02 - Vedlejší a ostatní rozpočtočtové náklady</v>
      </c>
      <c r="G105" s="191"/>
      <c r="H105" s="191"/>
      <c r="I105" s="191"/>
      <c r="J105" s="191"/>
      <c r="K105" s="191"/>
      <c r="L105" s="191"/>
      <c r="M105" s="191"/>
      <c r="N105" s="191"/>
      <c r="O105" s="191"/>
      <c r="P105" s="191"/>
      <c r="Q105" s="188"/>
      <c r="R105" s="188"/>
      <c r="S105" s="192"/>
    </row>
    <row r="106" spans="2:28" s="112" customFormat="1" ht="6.9" customHeight="1" x14ac:dyDescent="0.35">
      <c r="B106" s="187"/>
      <c r="C106" s="188"/>
      <c r="D106" s="188"/>
      <c r="E106" s="188"/>
      <c r="F106" s="188"/>
      <c r="G106" s="188"/>
      <c r="H106" s="188"/>
      <c r="I106" s="188"/>
      <c r="J106" s="188"/>
      <c r="K106" s="188"/>
      <c r="L106" s="188"/>
      <c r="M106" s="188"/>
      <c r="N106" s="188"/>
      <c r="O106" s="188"/>
      <c r="P106" s="188"/>
      <c r="Q106" s="188"/>
      <c r="R106" s="188"/>
      <c r="S106" s="192"/>
    </row>
    <row r="107" spans="2:28" s="112" customFormat="1" ht="18" customHeight="1" x14ac:dyDescent="0.35">
      <c r="B107" s="187"/>
      <c r="C107" s="183" t="s">
        <v>21</v>
      </c>
      <c r="D107" s="188"/>
      <c r="E107" s="188"/>
      <c r="F107" s="193" t="str">
        <f>F9</f>
        <v>Chlumec nad Cidlinou</v>
      </c>
      <c r="G107" s="188"/>
      <c r="H107" s="188"/>
      <c r="I107" s="188"/>
      <c r="J107" s="188"/>
      <c r="K107" s="183" t="s">
        <v>23</v>
      </c>
      <c r="L107" s="188"/>
      <c r="M107" s="194">
        <f>IF(O9="","",O9)</f>
        <v>0</v>
      </c>
      <c r="N107" s="194"/>
      <c r="O107" s="194"/>
      <c r="P107" s="194"/>
      <c r="Q107" s="188"/>
      <c r="R107" s="188"/>
      <c r="S107" s="192"/>
    </row>
    <row r="108" spans="2:28" s="112" customFormat="1" ht="6.9" customHeight="1" x14ac:dyDescent="0.35">
      <c r="B108" s="187"/>
      <c r="C108" s="188"/>
      <c r="D108" s="188"/>
      <c r="E108" s="188"/>
      <c r="F108" s="188"/>
      <c r="G108" s="188"/>
      <c r="H108" s="188"/>
      <c r="I108" s="188"/>
      <c r="J108" s="188"/>
      <c r="K108" s="188"/>
      <c r="L108" s="188"/>
      <c r="M108" s="188"/>
      <c r="N108" s="188"/>
      <c r="O108" s="188"/>
      <c r="P108" s="188"/>
      <c r="Q108" s="188"/>
      <c r="R108" s="188"/>
      <c r="S108" s="192"/>
    </row>
    <row r="109" spans="2:28" s="112" customFormat="1" x14ac:dyDescent="0.35">
      <c r="B109" s="187"/>
      <c r="C109" s="183" t="s">
        <v>24</v>
      </c>
      <c r="D109" s="188"/>
      <c r="E109" s="188"/>
      <c r="F109" s="193" t="str">
        <f>E12</f>
        <v>Královéhradecký kraj</v>
      </c>
      <c r="G109" s="188"/>
      <c r="H109" s="188"/>
      <c r="I109" s="188"/>
      <c r="J109" s="188"/>
      <c r="K109" s="183" t="s">
        <v>29</v>
      </c>
      <c r="L109" s="188"/>
      <c r="M109" s="195" t="str">
        <f>E18</f>
        <v>PROMED Brno spol.s.r.o</v>
      </c>
      <c r="N109" s="195"/>
      <c r="O109" s="195"/>
      <c r="P109" s="195"/>
      <c r="Q109" s="195"/>
      <c r="R109" s="193"/>
      <c r="S109" s="192"/>
    </row>
    <row r="110" spans="2:28" s="112" customFormat="1" ht="14.4" customHeight="1" x14ac:dyDescent="0.35">
      <c r="B110" s="187"/>
      <c r="C110" s="183" t="s">
        <v>28</v>
      </c>
      <c r="D110" s="188"/>
      <c r="E110" s="188"/>
      <c r="F110" s="193">
        <f>IF(E15="","",E15)</f>
        <v>0</v>
      </c>
      <c r="G110" s="188"/>
      <c r="H110" s="188"/>
      <c r="I110" s="188"/>
      <c r="J110" s="188"/>
      <c r="K110" s="183" t="s">
        <v>32</v>
      </c>
      <c r="L110" s="188"/>
      <c r="M110" s="195" t="str">
        <f>E21</f>
        <v xml:space="preserve"> </v>
      </c>
      <c r="N110" s="195"/>
      <c r="O110" s="195"/>
      <c r="P110" s="195"/>
      <c r="Q110" s="195"/>
      <c r="R110" s="193"/>
      <c r="S110" s="192"/>
    </row>
    <row r="111" spans="2:28" s="112" customFormat="1" ht="10.35" customHeight="1" x14ac:dyDescent="0.35">
      <c r="B111" s="187"/>
      <c r="C111" s="188"/>
      <c r="D111" s="188"/>
      <c r="E111" s="188"/>
      <c r="F111" s="188"/>
      <c r="G111" s="188"/>
      <c r="H111" s="188"/>
      <c r="I111" s="188"/>
      <c r="J111" s="188"/>
      <c r="K111" s="188"/>
      <c r="L111" s="188"/>
      <c r="M111" s="188"/>
      <c r="N111" s="188"/>
      <c r="O111" s="188"/>
      <c r="P111" s="188"/>
      <c r="Q111" s="188"/>
      <c r="R111" s="188"/>
      <c r="S111" s="192"/>
    </row>
    <row r="112" spans="2:28" s="263" customFormat="1" ht="29.3" customHeight="1" x14ac:dyDescent="0.35">
      <c r="B112" s="257"/>
      <c r="C112" s="258" t="s">
        <v>159</v>
      </c>
      <c r="D112" s="259" t="s">
        <v>160</v>
      </c>
      <c r="E112" s="259" t="s">
        <v>56</v>
      </c>
      <c r="F112" s="260" t="s">
        <v>161</v>
      </c>
      <c r="G112" s="260"/>
      <c r="H112" s="260"/>
      <c r="I112" s="260"/>
      <c r="J112" s="259" t="s">
        <v>162</v>
      </c>
      <c r="K112" s="259" t="s">
        <v>163</v>
      </c>
      <c r="L112" s="261" t="s">
        <v>164</v>
      </c>
      <c r="M112" s="261"/>
      <c r="N112" s="260" t="s">
        <v>131</v>
      </c>
      <c r="O112" s="260"/>
      <c r="P112" s="260"/>
      <c r="Q112" s="260"/>
      <c r="R112" s="111" t="s">
        <v>2285</v>
      </c>
      <c r="S112" s="262"/>
      <c r="U112" s="264" t="s">
        <v>165</v>
      </c>
      <c r="V112" s="265" t="s">
        <v>38</v>
      </c>
      <c r="W112" s="265" t="s">
        <v>166</v>
      </c>
      <c r="X112" s="265" t="s">
        <v>167</v>
      </c>
      <c r="Y112" s="265" t="s">
        <v>168</v>
      </c>
      <c r="Z112" s="265" t="s">
        <v>169</v>
      </c>
      <c r="AA112" s="265" t="s">
        <v>170</v>
      </c>
      <c r="AB112" s="266" t="s">
        <v>171</v>
      </c>
    </row>
    <row r="113" spans="2:66" s="112" customFormat="1" ht="29.3" customHeight="1" x14ac:dyDescent="0.35">
      <c r="B113" s="187"/>
      <c r="C113" s="267" t="s">
        <v>127</v>
      </c>
      <c r="D113" s="188"/>
      <c r="E113" s="188"/>
      <c r="F113" s="188"/>
      <c r="G113" s="188"/>
      <c r="H113" s="188"/>
      <c r="I113" s="188"/>
      <c r="J113" s="188"/>
      <c r="K113" s="188"/>
      <c r="L113" s="188"/>
      <c r="M113" s="188"/>
      <c r="N113" s="268">
        <f>BL113</f>
        <v>0</v>
      </c>
      <c r="O113" s="269"/>
      <c r="P113" s="269"/>
      <c r="Q113" s="269"/>
      <c r="S113" s="192"/>
      <c r="U113" s="270"/>
      <c r="V113" s="197"/>
      <c r="W113" s="197"/>
      <c r="X113" s="271">
        <f>X114</f>
        <v>0</v>
      </c>
      <c r="Y113" s="197"/>
      <c r="Z113" s="271">
        <f>Z114</f>
        <v>0</v>
      </c>
      <c r="AA113" s="197"/>
      <c r="AB113" s="272">
        <f>AB114</f>
        <v>0</v>
      </c>
      <c r="AU113" s="172" t="s">
        <v>73</v>
      </c>
      <c r="AV113" s="172" t="s">
        <v>133</v>
      </c>
      <c r="BL113" s="273">
        <f>BL114</f>
        <v>0</v>
      </c>
    </row>
    <row r="114" spans="2:66" s="113" customFormat="1" ht="37.35" customHeight="1" x14ac:dyDescent="0.35">
      <c r="B114" s="274"/>
      <c r="C114" s="275"/>
      <c r="D114" s="276" t="s">
        <v>2251</v>
      </c>
      <c r="E114" s="276"/>
      <c r="F114" s="276"/>
      <c r="G114" s="276"/>
      <c r="H114" s="276"/>
      <c r="I114" s="276"/>
      <c r="J114" s="276"/>
      <c r="K114" s="276"/>
      <c r="L114" s="276"/>
      <c r="M114" s="276"/>
      <c r="N114" s="277">
        <f>BL114</f>
        <v>0</v>
      </c>
      <c r="O114" s="239"/>
      <c r="P114" s="239"/>
      <c r="Q114" s="239"/>
      <c r="S114" s="278"/>
      <c r="U114" s="279"/>
      <c r="V114" s="275"/>
      <c r="W114" s="275"/>
      <c r="X114" s="280">
        <f>X115+X118+X121</f>
        <v>0</v>
      </c>
      <c r="Y114" s="275"/>
      <c r="Z114" s="280">
        <f>Z115+Z118+Z121</f>
        <v>0</v>
      </c>
      <c r="AA114" s="275"/>
      <c r="AB114" s="281">
        <f>AB115+AB118+AB121</f>
        <v>0</v>
      </c>
      <c r="AS114" s="282" t="s">
        <v>205</v>
      </c>
      <c r="AU114" s="283" t="s">
        <v>73</v>
      </c>
      <c r="AV114" s="283" t="s">
        <v>74</v>
      </c>
      <c r="AZ114" s="282" t="s">
        <v>172</v>
      </c>
      <c r="BL114" s="284">
        <f>BL115+BL118+BL121</f>
        <v>0</v>
      </c>
    </row>
    <row r="115" spans="2:66" s="113" customFormat="1" ht="20" customHeight="1" x14ac:dyDescent="0.35">
      <c r="B115" s="274"/>
      <c r="C115" s="275"/>
      <c r="D115" s="285" t="s">
        <v>2252</v>
      </c>
      <c r="E115" s="285"/>
      <c r="F115" s="285"/>
      <c r="G115" s="285"/>
      <c r="H115" s="285"/>
      <c r="I115" s="285"/>
      <c r="J115" s="285"/>
      <c r="K115" s="285"/>
      <c r="L115" s="285"/>
      <c r="M115" s="285"/>
      <c r="N115" s="286">
        <f>BL115</f>
        <v>0</v>
      </c>
      <c r="O115" s="287"/>
      <c r="P115" s="287"/>
      <c r="Q115" s="287"/>
      <c r="S115" s="278"/>
      <c r="U115" s="279"/>
      <c r="V115" s="275"/>
      <c r="W115" s="275"/>
      <c r="X115" s="280">
        <f>SUM(X116:X117)</f>
        <v>0</v>
      </c>
      <c r="Y115" s="275"/>
      <c r="Z115" s="280">
        <f>SUM(Z116:Z117)</f>
        <v>0</v>
      </c>
      <c r="AA115" s="275"/>
      <c r="AB115" s="281">
        <f>SUM(AB116:AB117)</f>
        <v>0</v>
      </c>
      <c r="AS115" s="282" t="s">
        <v>205</v>
      </c>
      <c r="AU115" s="283" t="s">
        <v>73</v>
      </c>
      <c r="AV115" s="283" t="s">
        <v>81</v>
      </c>
      <c r="AZ115" s="282" t="s">
        <v>172</v>
      </c>
      <c r="BL115" s="284">
        <f>SUM(BL116:BL117)</f>
        <v>0</v>
      </c>
    </row>
    <row r="116" spans="2:66" s="112" customFormat="1" ht="22.6" customHeight="1" x14ac:dyDescent="0.35">
      <c r="B116" s="187"/>
      <c r="C116" s="288" t="s">
        <v>81</v>
      </c>
      <c r="D116" s="288" t="s">
        <v>173</v>
      </c>
      <c r="E116" s="289" t="s">
        <v>2255</v>
      </c>
      <c r="F116" s="290" t="s">
        <v>2256</v>
      </c>
      <c r="G116" s="290"/>
      <c r="H116" s="290"/>
      <c r="I116" s="290"/>
      <c r="J116" s="291" t="s">
        <v>2257</v>
      </c>
      <c r="K116" s="292">
        <v>1</v>
      </c>
      <c r="L116" s="293"/>
      <c r="M116" s="293"/>
      <c r="N116" s="294">
        <f>ROUND(L116*K116,2)</f>
        <v>0</v>
      </c>
      <c r="O116" s="294"/>
      <c r="P116" s="294"/>
      <c r="Q116" s="294"/>
      <c r="R116" s="114" t="s">
        <v>5</v>
      </c>
      <c r="S116" s="192"/>
      <c r="U116" s="295" t="s">
        <v>5</v>
      </c>
      <c r="V116" s="300" t="s">
        <v>39</v>
      </c>
      <c r="W116" s="301">
        <v>0</v>
      </c>
      <c r="X116" s="301">
        <f>W116*K116</f>
        <v>0</v>
      </c>
      <c r="Y116" s="301">
        <v>0</v>
      </c>
      <c r="Z116" s="301">
        <f>Y116*K116</f>
        <v>0</v>
      </c>
      <c r="AA116" s="301">
        <v>0</v>
      </c>
      <c r="AB116" s="302">
        <f>AA116*K116</f>
        <v>0</v>
      </c>
      <c r="AS116" s="172" t="s">
        <v>2258</v>
      </c>
      <c r="AU116" s="172" t="s">
        <v>173</v>
      </c>
      <c r="AV116" s="172" t="s">
        <v>86</v>
      </c>
      <c r="AZ116" s="172" t="s">
        <v>172</v>
      </c>
      <c r="BF116" s="299">
        <f>IF(V116="základní",N116,0)</f>
        <v>0</v>
      </c>
      <c r="BG116" s="299">
        <f>IF(V116="snížená",N116,0)</f>
        <v>0</v>
      </c>
      <c r="BH116" s="299">
        <f>IF(V116="zákl. přenesená",N116,0)</f>
        <v>0</v>
      </c>
      <c r="BI116" s="299">
        <f>IF(V116="sníž. přenesená",N116,0)</f>
        <v>0</v>
      </c>
      <c r="BJ116" s="299">
        <f>IF(V116="nulová",N116,0)</f>
        <v>0</v>
      </c>
      <c r="BK116" s="172" t="s">
        <v>81</v>
      </c>
      <c r="BL116" s="299">
        <f>ROUND(L116*K116,2)</f>
        <v>0</v>
      </c>
      <c r="BM116" s="172" t="s">
        <v>2258</v>
      </c>
      <c r="BN116" s="172" t="s">
        <v>2259</v>
      </c>
    </row>
    <row r="117" spans="2:66" s="112" customFormat="1" ht="90" customHeight="1" x14ac:dyDescent="0.35">
      <c r="B117" s="187"/>
      <c r="C117" s="188"/>
      <c r="D117" s="188"/>
      <c r="E117" s="188"/>
      <c r="F117" s="354" t="s">
        <v>2260</v>
      </c>
      <c r="G117" s="355"/>
      <c r="H117" s="355"/>
      <c r="I117" s="355"/>
      <c r="J117" s="188"/>
      <c r="K117" s="188"/>
      <c r="L117" s="188"/>
      <c r="M117" s="188"/>
      <c r="N117" s="188"/>
      <c r="O117" s="188"/>
      <c r="P117" s="188"/>
      <c r="Q117" s="188"/>
      <c r="S117" s="192"/>
      <c r="U117" s="356"/>
      <c r="V117" s="188"/>
      <c r="W117" s="188"/>
      <c r="X117" s="188"/>
      <c r="Y117" s="188"/>
      <c r="Z117" s="188"/>
      <c r="AA117" s="188"/>
      <c r="AB117" s="357"/>
      <c r="AU117" s="172" t="s">
        <v>326</v>
      </c>
      <c r="AV117" s="172" t="s">
        <v>86</v>
      </c>
    </row>
    <row r="118" spans="2:66" s="113" customFormat="1" ht="29.8" customHeight="1" x14ac:dyDescent="0.35">
      <c r="B118" s="274"/>
      <c r="C118" s="275"/>
      <c r="D118" s="285" t="s">
        <v>2253</v>
      </c>
      <c r="E118" s="285"/>
      <c r="F118" s="285"/>
      <c r="G118" s="285"/>
      <c r="H118" s="285"/>
      <c r="I118" s="285"/>
      <c r="J118" s="285"/>
      <c r="K118" s="285"/>
      <c r="L118" s="285"/>
      <c r="M118" s="285"/>
      <c r="N118" s="286">
        <f>BL118</f>
        <v>0</v>
      </c>
      <c r="O118" s="287"/>
      <c r="P118" s="287"/>
      <c r="Q118" s="287"/>
      <c r="S118" s="278"/>
      <c r="U118" s="279"/>
      <c r="V118" s="275"/>
      <c r="W118" s="275"/>
      <c r="X118" s="280">
        <f>SUM(X119:X120)</f>
        <v>0</v>
      </c>
      <c r="Y118" s="275"/>
      <c r="Z118" s="280">
        <f>SUM(Z119:Z120)</f>
        <v>0</v>
      </c>
      <c r="AA118" s="275"/>
      <c r="AB118" s="281">
        <f>SUM(AB119:AB120)</f>
        <v>0</v>
      </c>
      <c r="AS118" s="282" t="s">
        <v>205</v>
      </c>
      <c r="AU118" s="283" t="s">
        <v>73</v>
      </c>
      <c r="AV118" s="283" t="s">
        <v>81</v>
      </c>
      <c r="AZ118" s="282" t="s">
        <v>172</v>
      </c>
      <c r="BL118" s="284">
        <f>SUM(BL119:BL120)</f>
        <v>0</v>
      </c>
    </row>
    <row r="119" spans="2:66" s="112" customFormat="1" ht="31.6" customHeight="1" x14ac:dyDescent="0.35">
      <c r="B119" s="187"/>
      <c r="C119" s="288" t="s">
        <v>86</v>
      </c>
      <c r="D119" s="288" t="s">
        <v>173</v>
      </c>
      <c r="E119" s="289" t="s">
        <v>2261</v>
      </c>
      <c r="F119" s="290" t="s">
        <v>2262</v>
      </c>
      <c r="G119" s="290"/>
      <c r="H119" s="290"/>
      <c r="I119" s="290"/>
      <c r="J119" s="291" t="s">
        <v>2257</v>
      </c>
      <c r="K119" s="292">
        <v>1</v>
      </c>
      <c r="L119" s="293"/>
      <c r="M119" s="293"/>
      <c r="N119" s="294">
        <f>ROUND(L119*K119,2)</f>
        <v>0</v>
      </c>
      <c r="O119" s="294"/>
      <c r="P119" s="294"/>
      <c r="Q119" s="294"/>
      <c r="R119" s="114" t="s">
        <v>2286</v>
      </c>
      <c r="S119" s="192"/>
      <c r="U119" s="295" t="s">
        <v>5</v>
      </c>
      <c r="V119" s="300" t="s">
        <v>39</v>
      </c>
      <c r="W119" s="301">
        <v>0</v>
      </c>
      <c r="X119" s="301">
        <f>W119*K119</f>
        <v>0</v>
      </c>
      <c r="Y119" s="301">
        <v>0</v>
      </c>
      <c r="Z119" s="301">
        <f>Y119*K119</f>
        <v>0</v>
      </c>
      <c r="AA119" s="301">
        <v>0</v>
      </c>
      <c r="AB119" s="302">
        <f>AA119*K119</f>
        <v>0</v>
      </c>
      <c r="AS119" s="172" t="s">
        <v>2258</v>
      </c>
      <c r="AU119" s="172" t="s">
        <v>173</v>
      </c>
      <c r="AV119" s="172" t="s">
        <v>86</v>
      </c>
      <c r="AZ119" s="172" t="s">
        <v>172</v>
      </c>
      <c r="BF119" s="299">
        <f>IF(V119="základní",N119,0)</f>
        <v>0</v>
      </c>
      <c r="BG119" s="299">
        <f>IF(V119="snížená",N119,0)</f>
        <v>0</v>
      </c>
      <c r="BH119" s="299">
        <f>IF(V119="zákl. přenesená",N119,0)</f>
        <v>0</v>
      </c>
      <c r="BI119" s="299">
        <f>IF(V119="sníž. přenesená",N119,0)</f>
        <v>0</v>
      </c>
      <c r="BJ119" s="299">
        <f>IF(V119="nulová",N119,0)</f>
        <v>0</v>
      </c>
      <c r="BK119" s="172" t="s">
        <v>81</v>
      </c>
      <c r="BL119" s="299">
        <f>ROUND(L119*K119,2)</f>
        <v>0</v>
      </c>
      <c r="BM119" s="172" t="s">
        <v>2258</v>
      </c>
      <c r="BN119" s="172" t="s">
        <v>2263</v>
      </c>
    </row>
    <row r="120" spans="2:66" s="112" customFormat="1" ht="222.05" customHeight="1" x14ac:dyDescent="0.35">
      <c r="B120" s="187"/>
      <c r="C120" s="188"/>
      <c r="D120" s="188"/>
      <c r="E120" s="188"/>
      <c r="F120" s="354" t="s">
        <v>2264</v>
      </c>
      <c r="G120" s="355"/>
      <c r="H120" s="355"/>
      <c r="I120" s="355"/>
      <c r="J120" s="188"/>
      <c r="K120" s="188"/>
      <c r="L120" s="188"/>
      <c r="M120" s="188"/>
      <c r="N120" s="188"/>
      <c r="O120" s="188"/>
      <c r="P120" s="188"/>
      <c r="Q120" s="188"/>
      <c r="S120" s="192"/>
      <c r="U120" s="356"/>
      <c r="V120" s="188"/>
      <c r="W120" s="188"/>
      <c r="X120" s="188"/>
      <c r="Y120" s="188"/>
      <c r="Z120" s="188"/>
      <c r="AA120" s="188"/>
      <c r="AB120" s="357"/>
      <c r="AU120" s="172" t="s">
        <v>326</v>
      </c>
      <c r="AV120" s="172" t="s">
        <v>86</v>
      </c>
    </row>
    <row r="121" spans="2:66" s="113" customFormat="1" ht="29.8" customHeight="1" x14ac:dyDescent="0.35">
      <c r="B121" s="274"/>
      <c r="C121" s="275"/>
      <c r="D121" s="285" t="s">
        <v>2254</v>
      </c>
      <c r="E121" s="285"/>
      <c r="F121" s="285"/>
      <c r="G121" s="285"/>
      <c r="H121" s="285"/>
      <c r="I121" s="285"/>
      <c r="J121" s="285"/>
      <c r="K121" s="285"/>
      <c r="L121" s="285"/>
      <c r="M121" s="285"/>
      <c r="N121" s="286">
        <f>BL121</f>
        <v>0</v>
      </c>
      <c r="O121" s="287"/>
      <c r="P121" s="287"/>
      <c r="Q121" s="287"/>
      <c r="S121" s="278"/>
      <c r="U121" s="279"/>
      <c r="V121" s="275"/>
      <c r="W121" s="275"/>
      <c r="X121" s="280">
        <f>SUM(X122:X130)</f>
        <v>0</v>
      </c>
      <c r="Y121" s="275"/>
      <c r="Z121" s="280">
        <f>SUM(Z122:Z130)</f>
        <v>0</v>
      </c>
      <c r="AA121" s="275"/>
      <c r="AB121" s="281">
        <f>SUM(AB122:AB130)</f>
        <v>0</v>
      </c>
      <c r="AS121" s="282" t="s">
        <v>205</v>
      </c>
      <c r="AU121" s="283" t="s">
        <v>73</v>
      </c>
      <c r="AV121" s="283" t="s">
        <v>81</v>
      </c>
      <c r="AZ121" s="282" t="s">
        <v>172</v>
      </c>
      <c r="BL121" s="284">
        <f>SUM(BL122:BL130)</f>
        <v>0</v>
      </c>
    </row>
    <row r="122" spans="2:66" s="112" customFormat="1" ht="22.6" customHeight="1" x14ac:dyDescent="0.35">
      <c r="B122" s="187"/>
      <c r="C122" s="288" t="s">
        <v>190</v>
      </c>
      <c r="D122" s="288" t="s">
        <v>173</v>
      </c>
      <c r="E122" s="289" t="s">
        <v>2265</v>
      </c>
      <c r="F122" s="290" t="s">
        <v>2266</v>
      </c>
      <c r="G122" s="290"/>
      <c r="H122" s="290"/>
      <c r="I122" s="290"/>
      <c r="J122" s="291" t="s">
        <v>2267</v>
      </c>
      <c r="K122" s="292">
        <v>1</v>
      </c>
      <c r="L122" s="293"/>
      <c r="M122" s="293"/>
      <c r="N122" s="294">
        <f>ROUND(L122*K122,2)</f>
        <v>0</v>
      </c>
      <c r="O122" s="294"/>
      <c r="P122" s="294"/>
      <c r="Q122" s="294"/>
      <c r="R122" s="114" t="s">
        <v>5</v>
      </c>
      <c r="S122" s="192"/>
      <c r="U122" s="295" t="s">
        <v>5</v>
      </c>
      <c r="V122" s="300" t="s">
        <v>39</v>
      </c>
      <c r="W122" s="301">
        <v>0</v>
      </c>
      <c r="X122" s="301">
        <f>W122*K122</f>
        <v>0</v>
      </c>
      <c r="Y122" s="301">
        <v>0</v>
      </c>
      <c r="Z122" s="301">
        <f>Y122*K122</f>
        <v>0</v>
      </c>
      <c r="AA122" s="301">
        <v>0</v>
      </c>
      <c r="AB122" s="302">
        <f>AA122*K122</f>
        <v>0</v>
      </c>
      <c r="AS122" s="172" t="s">
        <v>2258</v>
      </c>
      <c r="AU122" s="172" t="s">
        <v>173</v>
      </c>
      <c r="AV122" s="172" t="s">
        <v>86</v>
      </c>
      <c r="AZ122" s="172" t="s">
        <v>172</v>
      </c>
      <c r="BF122" s="299">
        <f>IF(V122="základní",N122,0)</f>
        <v>0</v>
      </c>
      <c r="BG122" s="299">
        <f>IF(V122="snížená",N122,0)</f>
        <v>0</v>
      </c>
      <c r="BH122" s="299">
        <f>IF(V122="zákl. přenesená",N122,0)</f>
        <v>0</v>
      </c>
      <c r="BI122" s="299">
        <f>IF(V122="sníž. přenesená",N122,0)</f>
        <v>0</v>
      </c>
      <c r="BJ122" s="299">
        <f>IF(V122="nulová",N122,0)</f>
        <v>0</v>
      </c>
      <c r="BK122" s="172" t="s">
        <v>81</v>
      </c>
      <c r="BL122" s="299">
        <f>ROUND(L122*K122,2)</f>
        <v>0</v>
      </c>
      <c r="BM122" s="172" t="s">
        <v>2258</v>
      </c>
      <c r="BN122" s="172" t="s">
        <v>2268</v>
      </c>
    </row>
    <row r="123" spans="2:66" s="112" customFormat="1" ht="126" customHeight="1" x14ac:dyDescent="0.35">
      <c r="B123" s="187"/>
      <c r="C123" s="188"/>
      <c r="D123" s="188"/>
      <c r="E123" s="188"/>
      <c r="F123" s="354" t="s">
        <v>2284</v>
      </c>
      <c r="G123" s="355"/>
      <c r="H123" s="355"/>
      <c r="I123" s="355"/>
      <c r="J123" s="188"/>
      <c r="K123" s="188"/>
      <c r="L123" s="188"/>
      <c r="M123" s="188"/>
      <c r="N123" s="188"/>
      <c r="O123" s="188"/>
      <c r="P123" s="188"/>
      <c r="Q123" s="188"/>
      <c r="S123" s="192"/>
      <c r="U123" s="356"/>
      <c r="V123" s="188"/>
      <c r="W123" s="188"/>
      <c r="X123" s="188"/>
      <c r="Y123" s="188"/>
      <c r="Z123" s="188"/>
      <c r="AA123" s="188"/>
      <c r="AB123" s="357"/>
      <c r="AU123" s="172" t="s">
        <v>326</v>
      </c>
      <c r="AV123" s="172" t="s">
        <v>86</v>
      </c>
    </row>
    <row r="124" spans="2:66" s="112" customFormat="1" ht="22.6" customHeight="1" x14ac:dyDescent="0.35">
      <c r="B124" s="187"/>
      <c r="C124" s="288" t="s">
        <v>177</v>
      </c>
      <c r="D124" s="288" t="s">
        <v>173</v>
      </c>
      <c r="E124" s="289" t="s">
        <v>2269</v>
      </c>
      <c r="F124" s="290" t="s">
        <v>2270</v>
      </c>
      <c r="G124" s="290"/>
      <c r="H124" s="290"/>
      <c r="I124" s="290"/>
      <c r="J124" s="291" t="s">
        <v>2267</v>
      </c>
      <c r="K124" s="292">
        <v>1</v>
      </c>
      <c r="L124" s="293"/>
      <c r="M124" s="293"/>
      <c r="N124" s="294">
        <f>ROUND(L124*K124,2)</f>
        <v>0</v>
      </c>
      <c r="O124" s="294"/>
      <c r="P124" s="294"/>
      <c r="Q124" s="294"/>
      <c r="R124" s="114" t="s">
        <v>2286</v>
      </c>
      <c r="S124" s="192"/>
      <c r="U124" s="295" t="s">
        <v>5</v>
      </c>
      <c r="V124" s="300" t="s">
        <v>39</v>
      </c>
      <c r="W124" s="301">
        <v>0</v>
      </c>
      <c r="X124" s="301">
        <f>W124*K124</f>
        <v>0</v>
      </c>
      <c r="Y124" s="301">
        <v>0</v>
      </c>
      <c r="Z124" s="301">
        <f>Y124*K124</f>
        <v>0</v>
      </c>
      <c r="AA124" s="301">
        <v>0</v>
      </c>
      <c r="AB124" s="302">
        <f>AA124*K124</f>
        <v>0</v>
      </c>
      <c r="AS124" s="172" t="s">
        <v>2258</v>
      </c>
      <c r="AU124" s="172" t="s">
        <v>173</v>
      </c>
      <c r="AV124" s="172" t="s">
        <v>86</v>
      </c>
      <c r="AZ124" s="172" t="s">
        <v>172</v>
      </c>
      <c r="BF124" s="299">
        <f>IF(V124="základní",N124,0)</f>
        <v>0</v>
      </c>
      <c r="BG124" s="299">
        <f>IF(V124="snížená",N124,0)</f>
        <v>0</v>
      </c>
      <c r="BH124" s="299">
        <f>IF(V124="zákl. přenesená",N124,0)</f>
        <v>0</v>
      </c>
      <c r="BI124" s="299">
        <f>IF(V124="sníž. přenesená",N124,0)</f>
        <v>0</v>
      </c>
      <c r="BJ124" s="299">
        <f>IF(V124="nulová",N124,0)</f>
        <v>0</v>
      </c>
      <c r="BK124" s="172" t="s">
        <v>81</v>
      </c>
      <c r="BL124" s="299">
        <f>ROUND(L124*K124,2)</f>
        <v>0</v>
      </c>
      <c r="BM124" s="172" t="s">
        <v>2258</v>
      </c>
      <c r="BN124" s="172" t="s">
        <v>2271</v>
      </c>
    </row>
    <row r="125" spans="2:66" s="115" customFormat="1" ht="22.6" customHeight="1" x14ac:dyDescent="0.35">
      <c r="B125" s="303"/>
      <c r="C125" s="304"/>
      <c r="D125" s="304"/>
      <c r="E125" s="305" t="s">
        <v>5</v>
      </c>
      <c r="F125" s="306" t="s">
        <v>2272</v>
      </c>
      <c r="G125" s="307"/>
      <c r="H125" s="307"/>
      <c r="I125" s="307"/>
      <c r="J125" s="304"/>
      <c r="K125" s="308" t="s">
        <v>5</v>
      </c>
      <c r="L125" s="304"/>
      <c r="M125" s="304"/>
      <c r="N125" s="304"/>
      <c r="O125" s="304"/>
      <c r="P125" s="304"/>
      <c r="Q125" s="304"/>
      <c r="S125" s="309"/>
      <c r="U125" s="310"/>
      <c r="V125" s="304"/>
      <c r="W125" s="304"/>
      <c r="X125" s="304"/>
      <c r="Y125" s="304"/>
      <c r="Z125" s="304"/>
      <c r="AA125" s="304"/>
      <c r="AB125" s="311"/>
      <c r="AU125" s="312" t="s">
        <v>180</v>
      </c>
      <c r="AV125" s="312" t="s">
        <v>86</v>
      </c>
      <c r="AW125" s="115" t="s">
        <v>81</v>
      </c>
      <c r="AX125" s="115" t="s">
        <v>31</v>
      </c>
      <c r="AY125" s="115" t="s">
        <v>74</v>
      </c>
      <c r="AZ125" s="312" t="s">
        <v>172</v>
      </c>
    </row>
    <row r="126" spans="2:66" s="115" customFormat="1" ht="22.6" customHeight="1" x14ac:dyDescent="0.35">
      <c r="B126" s="303"/>
      <c r="C126" s="304"/>
      <c r="D126" s="304"/>
      <c r="E126" s="305" t="s">
        <v>5</v>
      </c>
      <c r="F126" s="313" t="s">
        <v>2273</v>
      </c>
      <c r="G126" s="314"/>
      <c r="H126" s="314"/>
      <c r="I126" s="314"/>
      <c r="J126" s="304"/>
      <c r="K126" s="308" t="s">
        <v>5</v>
      </c>
      <c r="L126" s="304"/>
      <c r="M126" s="304"/>
      <c r="N126" s="304"/>
      <c r="O126" s="304"/>
      <c r="P126" s="304"/>
      <c r="Q126" s="304"/>
      <c r="S126" s="309"/>
      <c r="U126" s="310"/>
      <c r="V126" s="304"/>
      <c r="W126" s="304"/>
      <c r="X126" s="304"/>
      <c r="Y126" s="304"/>
      <c r="Z126" s="304"/>
      <c r="AA126" s="304"/>
      <c r="AB126" s="311"/>
      <c r="AU126" s="312" t="s">
        <v>180</v>
      </c>
      <c r="AV126" s="312" t="s">
        <v>86</v>
      </c>
      <c r="AW126" s="115" t="s">
        <v>81</v>
      </c>
      <c r="AX126" s="115" t="s">
        <v>31</v>
      </c>
      <c r="AY126" s="115" t="s">
        <v>74</v>
      </c>
      <c r="AZ126" s="312" t="s">
        <v>172</v>
      </c>
    </row>
    <row r="127" spans="2:66" s="115" customFormat="1" ht="22.6" customHeight="1" x14ac:dyDescent="0.35">
      <c r="B127" s="303"/>
      <c r="C127" s="304"/>
      <c r="D127" s="304"/>
      <c r="E127" s="305" t="s">
        <v>5</v>
      </c>
      <c r="F127" s="313" t="s">
        <v>2274</v>
      </c>
      <c r="G127" s="314"/>
      <c r="H127" s="314"/>
      <c r="I127" s="314"/>
      <c r="J127" s="304"/>
      <c r="K127" s="308" t="s">
        <v>5</v>
      </c>
      <c r="L127" s="304"/>
      <c r="M127" s="304"/>
      <c r="N127" s="304"/>
      <c r="O127" s="304"/>
      <c r="P127" s="304"/>
      <c r="Q127" s="304"/>
      <c r="S127" s="309"/>
      <c r="U127" s="310"/>
      <c r="V127" s="304"/>
      <c r="W127" s="304"/>
      <c r="X127" s="304"/>
      <c r="Y127" s="304"/>
      <c r="Z127" s="304"/>
      <c r="AA127" s="304"/>
      <c r="AB127" s="311"/>
      <c r="AU127" s="312" t="s">
        <v>180</v>
      </c>
      <c r="AV127" s="312" t="s">
        <v>86</v>
      </c>
      <c r="AW127" s="115" t="s">
        <v>81</v>
      </c>
      <c r="AX127" s="115" t="s">
        <v>31</v>
      </c>
      <c r="AY127" s="115" t="s">
        <v>74</v>
      </c>
      <c r="AZ127" s="312" t="s">
        <v>172</v>
      </c>
    </row>
    <row r="128" spans="2:66" s="116" customFormat="1" ht="22.6" customHeight="1" x14ac:dyDescent="0.35">
      <c r="B128" s="315"/>
      <c r="C128" s="316"/>
      <c r="D128" s="316"/>
      <c r="E128" s="317" t="s">
        <v>5</v>
      </c>
      <c r="F128" s="318" t="s">
        <v>81</v>
      </c>
      <c r="G128" s="319"/>
      <c r="H128" s="319"/>
      <c r="I128" s="319"/>
      <c r="J128" s="316"/>
      <c r="K128" s="320">
        <v>1</v>
      </c>
      <c r="L128" s="316"/>
      <c r="M128" s="316"/>
      <c r="N128" s="316"/>
      <c r="O128" s="316"/>
      <c r="P128" s="316"/>
      <c r="Q128" s="316"/>
      <c r="S128" s="321"/>
      <c r="U128" s="322"/>
      <c r="V128" s="316"/>
      <c r="W128" s="316"/>
      <c r="X128" s="316"/>
      <c r="Y128" s="316"/>
      <c r="Z128" s="316"/>
      <c r="AA128" s="316"/>
      <c r="AB128" s="323"/>
      <c r="AU128" s="324" t="s">
        <v>180</v>
      </c>
      <c r="AV128" s="324" t="s">
        <v>86</v>
      </c>
      <c r="AW128" s="116" t="s">
        <v>86</v>
      </c>
      <c r="AX128" s="116" t="s">
        <v>31</v>
      </c>
      <c r="AY128" s="116" t="s">
        <v>81</v>
      </c>
      <c r="AZ128" s="324" t="s">
        <v>172</v>
      </c>
    </row>
    <row r="129" spans="2:66" s="112" customFormat="1" ht="44.2" customHeight="1" x14ac:dyDescent="0.35">
      <c r="B129" s="187"/>
      <c r="C129" s="288" t="s">
        <v>205</v>
      </c>
      <c r="D129" s="288" t="s">
        <v>173</v>
      </c>
      <c r="E129" s="289" t="s">
        <v>2275</v>
      </c>
      <c r="F129" s="290" t="s">
        <v>2276</v>
      </c>
      <c r="G129" s="290"/>
      <c r="H129" s="290"/>
      <c r="I129" s="290"/>
      <c r="J129" s="291" t="s">
        <v>2257</v>
      </c>
      <c r="K129" s="292">
        <v>1</v>
      </c>
      <c r="L129" s="293"/>
      <c r="M129" s="293"/>
      <c r="N129" s="294">
        <f>ROUND(L129*K129,2)</f>
        <v>0</v>
      </c>
      <c r="O129" s="294"/>
      <c r="P129" s="294"/>
      <c r="Q129" s="294"/>
      <c r="R129" s="114" t="s">
        <v>2286</v>
      </c>
      <c r="S129" s="192"/>
      <c r="U129" s="295" t="s">
        <v>5</v>
      </c>
      <c r="V129" s="300" t="s">
        <v>39</v>
      </c>
      <c r="W129" s="301">
        <v>0</v>
      </c>
      <c r="X129" s="301">
        <f>W129*K129</f>
        <v>0</v>
      </c>
      <c r="Y129" s="301">
        <v>0</v>
      </c>
      <c r="Z129" s="301">
        <f>Y129*K129</f>
        <v>0</v>
      </c>
      <c r="AA129" s="301">
        <v>0</v>
      </c>
      <c r="AB129" s="302">
        <f>AA129*K129</f>
        <v>0</v>
      </c>
      <c r="AS129" s="172" t="s">
        <v>2258</v>
      </c>
      <c r="AU129" s="172" t="s">
        <v>173</v>
      </c>
      <c r="AV129" s="172" t="s">
        <v>86</v>
      </c>
      <c r="AZ129" s="172" t="s">
        <v>172</v>
      </c>
      <c r="BF129" s="299">
        <f>IF(V129="základní",N129,0)</f>
        <v>0</v>
      </c>
      <c r="BG129" s="299">
        <f>IF(V129="snížená",N129,0)</f>
        <v>0</v>
      </c>
      <c r="BH129" s="299">
        <f>IF(V129="zákl. přenesená",N129,0)</f>
        <v>0</v>
      </c>
      <c r="BI129" s="299">
        <f>IF(V129="sníž. přenesená",N129,0)</f>
        <v>0</v>
      </c>
      <c r="BJ129" s="299">
        <f>IF(V129="nulová",N129,0)</f>
        <v>0</v>
      </c>
      <c r="BK129" s="172" t="s">
        <v>81</v>
      </c>
      <c r="BL129" s="299">
        <f>ROUND(L129*K129,2)</f>
        <v>0</v>
      </c>
      <c r="BM129" s="172" t="s">
        <v>2258</v>
      </c>
      <c r="BN129" s="172" t="s">
        <v>2277</v>
      </c>
    </row>
    <row r="130" spans="2:66" s="112" customFormat="1" ht="65.95" customHeight="1" x14ac:dyDescent="0.35">
      <c r="B130" s="187"/>
      <c r="C130" s="188"/>
      <c r="D130" s="188"/>
      <c r="E130" s="188"/>
      <c r="F130" s="354" t="s">
        <v>2278</v>
      </c>
      <c r="G130" s="355"/>
      <c r="H130" s="355"/>
      <c r="I130" s="355"/>
      <c r="J130" s="188"/>
      <c r="K130" s="188"/>
      <c r="L130" s="188"/>
      <c r="M130" s="188"/>
      <c r="N130" s="188"/>
      <c r="O130" s="188"/>
      <c r="P130" s="188"/>
      <c r="Q130" s="188"/>
      <c r="R130" s="188"/>
      <c r="S130" s="192"/>
      <c r="U130" s="365"/>
      <c r="V130" s="219"/>
      <c r="W130" s="219"/>
      <c r="X130" s="219"/>
      <c r="Y130" s="219"/>
      <c r="Z130" s="219"/>
      <c r="AA130" s="219"/>
      <c r="AB130" s="221"/>
      <c r="AU130" s="172" t="s">
        <v>326</v>
      </c>
      <c r="AV130" s="172" t="s">
        <v>86</v>
      </c>
    </row>
    <row r="131" spans="2:66" s="112" customFormat="1" ht="6.9" customHeight="1" x14ac:dyDescent="0.35">
      <c r="B131" s="222"/>
      <c r="C131" s="223"/>
      <c r="D131" s="223"/>
      <c r="E131" s="223"/>
      <c r="F131" s="223"/>
      <c r="G131" s="223"/>
      <c r="H131" s="223"/>
      <c r="I131" s="223"/>
      <c r="J131" s="223"/>
      <c r="K131" s="223"/>
      <c r="L131" s="223"/>
      <c r="M131" s="223"/>
      <c r="N131" s="223"/>
      <c r="O131" s="223"/>
      <c r="P131" s="223"/>
      <c r="Q131" s="223"/>
      <c r="R131" s="223"/>
      <c r="S131" s="224"/>
    </row>
  </sheetData>
  <sheetProtection algorithmName="SHA-512" hashValue="ny31Uaj+V92QpfJPcXDJfg9tdn79Kdrc4mbvtMQbxAlm3YNwhgsCFh1chYm3ukVu2viBdNyXkpp1A3PiRkcMDw==" saltValue="6+n2wwySuJpe7FLlO+rjNg==" spinCount="100000" sheet="1" objects="1" scenarios="1"/>
  <protectedRanges>
    <protectedRange sqref="L116:M116 L119:M119 L122:M122 L124:M124 L129:M129" name="Oblast1"/>
  </protectedRanges>
  <mergeCells count="82">
    <mergeCell ref="C2:Q2"/>
    <mergeCell ref="C4:Q4"/>
    <mergeCell ref="F6:P6"/>
    <mergeCell ref="F7:P7"/>
    <mergeCell ref="O9:P9"/>
    <mergeCell ref="O11:P11"/>
    <mergeCell ref="O12:P12"/>
    <mergeCell ref="O14:P14"/>
    <mergeCell ref="O15:P15"/>
    <mergeCell ref="O17:P17"/>
    <mergeCell ref="O18:P18"/>
    <mergeCell ref="O20:P20"/>
    <mergeCell ref="O21:P21"/>
    <mergeCell ref="E24:L24"/>
    <mergeCell ref="M27:P27"/>
    <mergeCell ref="M28:P28"/>
    <mergeCell ref="M30:P30"/>
    <mergeCell ref="H32:J32"/>
    <mergeCell ref="M32:P32"/>
    <mergeCell ref="H33:J33"/>
    <mergeCell ref="M33:P33"/>
    <mergeCell ref="H34:J34"/>
    <mergeCell ref="M34:P34"/>
    <mergeCell ref="H35:J35"/>
    <mergeCell ref="M35:P35"/>
    <mergeCell ref="H36:J36"/>
    <mergeCell ref="M36:P36"/>
    <mergeCell ref="L38:P38"/>
    <mergeCell ref="C76:Q76"/>
    <mergeCell ref="F78:P78"/>
    <mergeCell ref="F79:P79"/>
    <mergeCell ref="M81:P81"/>
    <mergeCell ref="M83:Q83"/>
    <mergeCell ref="M84:Q84"/>
    <mergeCell ref="C86:G86"/>
    <mergeCell ref="N86:Q86"/>
    <mergeCell ref="N88:Q88"/>
    <mergeCell ref="N89:Q89"/>
    <mergeCell ref="N90:Q90"/>
    <mergeCell ref="N91:Q91"/>
    <mergeCell ref="N92:Q92"/>
    <mergeCell ref="N94:Q94"/>
    <mergeCell ref="L96:Q96"/>
    <mergeCell ref="C102:Q102"/>
    <mergeCell ref="F104:P104"/>
    <mergeCell ref="F105:P105"/>
    <mergeCell ref="M107:P107"/>
    <mergeCell ref="M109:Q109"/>
    <mergeCell ref="M110:Q110"/>
    <mergeCell ref="F112:I112"/>
    <mergeCell ref="L112:M112"/>
    <mergeCell ref="N112:Q112"/>
    <mergeCell ref="N122:Q122"/>
    <mergeCell ref="F123:I123"/>
    <mergeCell ref="F116:I116"/>
    <mergeCell ref="L116:M116"/>
    <mergeCell ref="N116:Q116"/>
    <mergeCell ref="F117:I117"/>
    <mergeCell ref="F119:I119"/>
    <mergeCell ref="L119:M119"/>
    <mergeCell ref="N119:Q119"/>
    <mergeCell ref="F125:I125"/>
    <mergeCell ref="F126:I126"/>
    <mergeCell ref="F120:I120"/>
    <mergeCell ref="F122:I122"/>
    <mergeCell ref="L122:M122"/>
    <mergeCell ref="H1:K1"/>
    <mergeCell ref="T2:AD2"/>
    <mergeCell ref="F130:I130"/>
    <mergeCell ref="N113:Q113"/>
    <mergeCell ref="N114:Q114"/>
    <mergeCell ref="N115:Q115"/>
    <mergeCell ref="N118:Q118"/>
    <mergeCell ref="N121:Q121"/>
    <mergeCell ref="F127:I127"/>
    <mergeCell ref="F128:I128"/>
    <mergeCell ref="F129:I129"/>
    <mergeCell ref="L129:M129"/>
    <mergeCell ref="N129:Q129"/>
    <mergeCell ref="F124:I124"/>
    <mergeCell ref="L124:M124"/>
    <mergeCell ref="N124:Q124"/>
  </mergeCells>
  <hyperlinks>
    <hyperlink ref="F1:G1" location="C2" display="1) Krycí list rozpočtu"/>
    <hyperlink ref="H1:K1" location="C86" display="2) Rekapitulace rozpočtu"/>
    <hyperlink ref="L1" location="C112" display="3) Rozpočet"/>
    <hyperlink ref="T1:U1" location="'Rekapitulace stavby'!C2" display="Rekapitulace stavby"/>
  </hyperlinks>
  <pageMargins left="0.58333330000000005" right="0.58333330000000005" top="0.5" bottom="0.46666669999999999" header="0" footer="0"/>
  <pageSetup paperSize="9" scale="96" fitToHeight="100" orientation="portrait" blackAndWhite="1"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10</vt:i4>
      </vt:variant>
      <vt:variant>
        <vt:lpstr>Pojmenované oblasti</vt:lpstr>
      </vt:variant>
      <vt:variant>
        <vt:i4>20</vt:i4>
      </vt:variant>
    </vt:vector>
  </HeadingPairs>
  <TitlesOfParts>
    <vt:vector size="30" baseType="lpstr">
      <vt:lpstr>Rekapitulace stavby</vt:lpstr>
      <vt:lpstr>17-SO006-01.1 - D.1.1 Arc...</vt:lpstr>
      <vt:lpstr>17-SO006-01.2 - D1.4.1 Zd...</vt:lpstr>
      <vt:lpstr>17-SO006-01.3 - D1.4.2  D...</vt:lpstr>
      <vt:lpstr>17-SO006-01.4 - D.1.4.3  ...</vt:lpstr>
      <vt:lpstr>17-SO006-01.5 - D.1.4.4  ...</vt:lpstr>
      <vt:lpstr>17-SO006-01.6 - D.1.4.5  ...</vt:lpstr>
      <vt:lpstr>17-SO006-01.7 - D.1.4.6  ...</vt:lpstr>
      <vt:lpstr>17-SO 006-02 - Vedlejší a...</vt:lpstr>
      <vt:lpstr>17-SO 006-03 - D.2.1  Gas...</vt:lpstr>
      <vt:lpstr>'17-SO 006-02 - Vedlejší a...'!Názvy_tisku</vt:lpstr>
      <vt:lpstr>'17-SO 006-03 - D.2.1  Gas...'!Názvy_tisku</vt:lpstr>
      <vt:lpstr>'17-SO006-01.1 - D.1.1 Arc...'!Názvy_tisku</vt:lpstr>
      <vt:lpstr>'17-SO006-01.2 - D1.4.1 Zd...'!Názvy_tisku</vt:lpstr>
      <vt:lpstr>'17-SO006-01.3 - D1.4.2  D...'!Názvy_tisku</vt:lpstr>
      <vt:lpstr>'17-SO006-01.4 - D.1.4.3  ...'!Názvy_tisku</vt:lpstr>
      <vt:lpstr>'17-SO006-01.5 - D.1.4.4  ...'!Názvy_tisku</vt:lpstr>
      <vt:lpstr>'17-SO006-01.6 - D.1.4.5  ...'!Názvy_tisku</vt:lpstr>
      <vt:lpstr>'17-SO006-01.7 - D.1.4.6  ...'!Názvy_tisku</vt:lpstr>
      <vt:lpstr>'Rekapitulace stavby'!Názvy_tisku</vt:lpstr>
      <vt:lpstr>'17-SO 006-02 - Vedlejší a...'!Oblast_tisku</vt:lpstr>
      <vt:lpstr>'17-SO 006-03 - D.2.1  Gas...'!Oblast_tisku</vt:lpstr>
      <vt:lpstr>'17-SO006-01.1 - D.1.1 Arc...'!Oblast_tisku</vt:lpstr>
      <vt:lpstr>'17-SO006-01.2 - D1.4.1 Zd...'!Oblast_tisku</vt:lpstr>
      <vt:lpstr>'17-SO006-01.3 - D1.4.2  D...'!Oblast_tisku</vt:lpstr>
      <vt:lpstr>'17-SO006-01.4 - D.1.4.3  ...'!Oblast_tisku</vt:lpstr>
      <vt:lpstr>'17-SO006-01.5 - D.1.4.4  ...'!Oblast_tisku</vt:lpstr>
      <vt:lpstr>'17-SO006-01.6 - D.1.4.5  ...'!Oblast_tisku</vt:lpstr>
      <vt:lpstr>'17-SO006-01.7 - D.1.4.6  ...'!Oblast_tisku</vt:lpstr>
      <vt:lpstr>'Rekapitulace stavby'!Oblast_tisku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PC\Votavová</dc:creator>
  <cp:lastModifiedBy>Karel</cp:lastModifiedBy>
  <cp:lastPrinted>2017-02-06T13:32:14Z</cp:lastPrinted>
  <dcterms:created xsi:type="dcterms:W3CDTF">2017-02-06T13:27:38Z</dcterms:created>
  <dcterms:modified xsi:type="dcterms:W3CDTF">2017-03-15T18:43:31Z</dcterms:modified>
</cp:coreProperties>
</file>